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225" tabRatio="949" activeTab="9"/>
  </bookViews>
  <sheets>
    <sheet name="封面" sheetId="164" r:id="rId1"/>
    <sheet name="附表1-1" sheetId="19" r:id="rId2"/>
    <sheet name="附表1-2" sheetId="21" r:id="rId3"/>
    <sheet name="附表1-3" sheetId="165" r:id="rId4"/>
    <sheet name="附表1-4" sheetId="22" r:id="rId5"/>
    <sheet name="附表1-5" sheetId="23" r:id="rId6"/>
    <sheet name="附表1-6" sheetId="24" r:id="rId7"/>
    <sheet name="附表1-7" sheetId="168" r:id="rId8"/>
    <sheet name="附表1-8" sheetId="169" r:id="rId9"/>
    <sheet name="附表1-9" sheetId="25" r:id="rId10"/>
    <sheet name="附表1-10" sheetId="26" r:id="rId11"/>
    <sheet name="附表1-11" sheetId="27" r:id="rId12"/>
    <sheet name="附表1-12" sheetId="166" r:id="rId13"/>
    <sheet name="附表1-13" sheetId="29" r:id="rId14"/>
    <sheet name="附表1-14" sheetId="28" r:id="rId15"/>
    <sheet name="附表1-15" sheetId="30" r:id="rId16"/>
    <sheet name="附表1-16" sheetId="31" r:id="rId17"/>
    <sheet name="附表1-17" sheetId="32" r:id="rId18"/>
    <sheet name="附表1-18" sheetId="33" r:id="rId19"/>
    <sheet name="附表1-19" sheetId="34" r:id="rId20"/>
    <sheet name="附表1-20" sheetId="35" r:id="rId21"/>
    <sheet name="附表1-21" sheetId="36" r:id="rId22"/>
    <sheet name="附表1-22" sheetId="37" r:id="rId23"/>
    <sheet name="附表1-23" sheetId="96" r:id="rId24"/>
    <sheet name="附表1-24" sheetId="170" r:id="rId25"/>
    <sheet name="附表1-25" sheetId="171" r:id="rId26"/>
    <sheet name="附表1-26" sheetId="172" r:id="rId27"/>
    <sheet name="附表1-27" sheetId="173" r:id="rId28"/>
  </sheets>
  <externalReferences>
    <externalReference r:id="rId29"/>
    <externalReference r:id="rId30"/>
  </externalReferences>
  <definedNames>
    <definedName name="_xlnm._FilterDatabase" localSheetId="4" hidden="1">'附表1-4'!$A$5:$D$450</definedName>
    <definedName name="_xlnm._FilterDatabase" localSheetId="6" hidden="1">'附表1-6'!$A$5:$D$5</definedName>
    <definedName name="_Order1" hidden="1">255</definedName>
    <definedName name="_Order2" hidden="1">255</definedName>
    <definedName name="Database" localSheetId="12">#REF!</definedName>
    <definedName name="Database" localSheetId="3">#REF!</definedName>
    <definedName name="Database" localSheetId="7">#REF!</definedName>
    <definedName name="Database">#REF!</definedName>
    <definedName name="database2" localSheetId="12">#REF!</definedName>
    <definedName name="database2" localSheetId="3">#REF!</definedName>
    <definedName name="database2" localSheetId="7">#REF!</definedName>
    <definedName name="database2">#REF!</definedName>
    <definedName name="database3" localSheetId="12">#REF!</definedName>
    <definedName name="database3" localSheetId="3">#REF!</definedName>
    <definedName name="database3" localSheetId="7">#REF!</definedName>
    <definedName name="database3">#REF!</definedName>
    <definedName name="gxxe2003">'[1]P1012001'!$A$6:$E$117</definedName>
    <definedName name="hhhh" localSheetId="12">#REF!</definedName>
    <definedName name="hhhh" localSheetId="3">#REF!</definedName>
    <definedName name="hhhh" localSheetId="7">#REF!</definedName>
    <definedName name="hhhh">#REF!</definedName>
    <definedName name="kkkk" localSheetId="12">#REF!</definedName>
    <definedName name="kkkk" localSheetId="3">#REF!</definedName>
    <definedName name="kkkk" localSheetId="7">#REF!</definedName>
    <definedName name="kkkk">#REF!</definedName>
    <definedName name="_xlnm.Print_Area" localSheetId="0">封面!$A$1:$C$31</definedName>
    <definedName name="_xlnm.Print_Titles" localSheetId="1">'附表1-1'!$1:$4</definedName>
    <definedName name="_xlnm.Print_Titles" localSheetId="10">'附表1-10'!$1:$4</definedName>
    <definedName name="_xlnm.Print_Titles" localSheetId="11">'附表1-11'!$1:$4</definedName>
    <definedName name="_xlnm.Print_Titles" localSheetId="12">'附表1-12'!$1:$4</definedName>
    <definedName name="_xlnm.Print_Titles" localSheetId="13">'附表1-13'!$1:$4</definedName>
    <definedName name="_xlnm.Print_Titles" localSheetId="14">'附表1-14'!$1:$4</definedName>
    <definedName name="_xlnm.Print_Titles" localSheetId="15">'附表1-15'!$1:$4</definedName>
    <definedName name="_xlnm.Print_Titles" localSheetId="16">'附表1-16'!$1:$4</definedName>
    <definedName name="_xlnm.Print_Titles" localSheetId="17">'附表1-17'!$1:$4</definedName>
    <definedName name="_xlnm.Print_Titles" localSheetId="18">'附表1-18'!$1:$4</definedName>
    <definedName name="_xlnm.Print_Titles" localSheetId="19">'附表1-19'!$1:$4</definedName>
    <definedName name="_xlnm.Print_Titles" localSheetId="2">'附表1-2'!$1:$4</definedName>
    <definedName name="_xlnm.Print_Titles" localSheetId="20">'附表1-20'!$1:$4</definedName>
    <definedName name="_xlnm.Print_Titles" localSheetId="21">'附表1-21'!$1:$4</definedName>
    <definedName name="_xlnm.Print_Titles" localSheetId="22">'附表1-22'!$1:$4</definedName>
    <definedName name="_xlnm.Print_Titles" localSheetId="23">'附表1-23'!$1:$5</definedName>
    <definedName name="_xlnm.Print_Titles" localSheetId="3">'附表1-3'!$1:$4</definedName>
    <definedName name="_xlnm.Print_Titles" localSheetId="4">'附表1-4'!$1:$4</definedName>
    <definedName name="_xlnm.Print_Titles" localSheetId="5">'附表1-5'!$1:$4</definedName>
    <definedName name="_xlnm.Print_Titles" localSheetId="6">'附表1-6'!$1:$4</definedName>
    <definedName name="_xlnm.Print_Titles" localSheetId="7">'附表1-7'!$1:$4</definedName>
    <definedName name="_xlnm.Print_Titles" localSheetId="9">'附表1-9'!$1:$4</definedName>
    <definedName name="_xlnm.Print_Titles">#N/A</definedName>
    <definedName name="UU" localSheetId="12">#REF!</definedName>
    <definedName name="UU" localSheetId="3">#REF!</definedName>
    <definedName name="UU" localSheetId="7">#REF!</definedName>
    <definedName name="UU">#REF!</definedName>
    <definedName name="YY" localSheetId="12">#REF!</definedName>
    <definedName name="YY" localSheetId="3">#REF!</definedName>
    <definedName name="YY" localSheetId="7">#REF!</definedName>
    <definedName name="YY">#REF!</definedName>
    <definedName name="地区名称" localSheetId="12">#REF!</definedName>
    <definedName name="地区名称" localSheetId="3">#REF!</definedName>
    <definedName name="地区名称" localSheetId="7">#REF!</definedName>
    <definedName name="地区名称">#REF!</definedName>
    <definedName name="福州" localSheetId="12">#REF!</definedName>
    <definedName name="福州" localSheetId="3">#REF!</definedName>
    <definedName name="福州" localSheetId="7">#REF!</definedName>
    <definedName name="福州">#REF!</definedName>
    <definedName name="汇率" localSheetId="12">#REF!</definedName>
    <definedName name="汇率" localSheetId="3">#REF!</definedName>
    <definedName name="汇率" localSheetId="7">#REF!</definedName>
    <definedName name="汇率">#REF!</definedName>
    <definedName name="全额差额比例" localSheetId="12">'[2]C01-1'!#REF!</definedName>
    <definedName name="全额差额比例" localSheetId="3">'[2]C01-1'!#REF!</definedName>
    <definedName name="全额差额比例" localSheetId="7">'[2]C01-1'!#REF!</definedName>
    <definedName name="全额差额比例" localSheetId="8">'[2]C01-1'!#REF!</definedName>
    <definedName name="全额差额比例">'[2]C01-1'!#REF!</definedName>
    <definedName name="生产列1" localSheetId="12">#REF!</definedName>
    <definedName name="生产列1" localSheetId="3">#REF!</definedName>
    <definedName name="生产列1" localSheetId="7">#REF!</definedName>
    <definedName name="生产列1">#REF!</definedName>
    <definedName name="生产列11" localSheetId="12">#REF!</definedName>
    <definedName name="生产列11" localSheetId="3">#REF!</definedName>
    <definedName name="生产列11" localSheetId="7">#REF!</definedName>
    <definedName name="生产列11">#REF!</definedName>
    <definedName name="生产列15" localSheetId="12">#REF!</definedName>
    <definedName name="生产列15" localSheetId="3">#REF!</definedName>
    <definedName name="生产列15" localSheetId="7">#REF!</definedName>
    <definedName name="生产列15">#REF!</definedName>
    <definedName name="生产列16" localSheetId="12">#REF!</definedName>
    <definedName name="生产列16" localSheetId="3">#REF!</definedName>
    <definedName name="生产列16" localSheetId="7">#REF!</definedName>
    <definedName name="生产列16">#REF!</definedName>
    <definedName name="生产列17" localSheetId="12">#REF!</definedName>
    <definedName name="生产列17" localSheetId="3">#REF!</definedName>
    <definedName name="生产列17" localSheetId="7">#REF!</definedName>
    <definedName name="生产列17">#REF!</definedName>
    <definedName name="生产列19" localSheetId="12">#REF!</definedName>
    <definedName name="生产列19" localSheetId="3">#REF!</definedName>
    <definedName name="生产列19" localSheetId="7">#REF!</definedName>
    <definedName name="生产列19">#REF!</definedName>
    <definedName name="生产列2" localSheetId="12">#REF!</definedName>
    <definedName name="生产列2" localSheetId="3">#REF!</definedName>
    <definedName name="生产列2" localSheetId="7">#REF!</definedName>
    <definedName name="生产列2">#REF!</definedName>
    <definedName name="生产列20" localSheetId="12">#REF!</definedName>
    <definedName name="生产列20" localSheetId="3">#REF!</definedName>
    <definedName name="生产列20" localSheetId="7">#REF!</definedName>
    <definedName name="生产列20">#REF!</definedName>
    <definedName name="生产列3" localSheetId="12">#REF!</definedName>
    <definedName name="生产列3" localSheetId="3">#REF!</definedName>
    <definedName name="生产列3" localSheetId="7">#REF!</definedName>
    <definedName name="生产列3">#REF!</definedName>
    <definedName name="生产列4" localSheetId="12">#REF!</definedName>
    <definedName name="生产列4" localSheetId="3">#REF!</definedName>
    <definedName name="生产列4" localSheetId="7">#REF!</definedName>
    <definedName name="生产列4">#REF!</definedName>
    <definedName name="生产列5" localSheetId="12">#REF!</definedName>
    <definedName name="生产列5" localSheetId="3">#REF!</definedName>
    <definedName name="生产列5" localSheetId="7">#REF!</definedName>
    <definedName name="生产列5">#REF!</definedName>
    <definedName name="生产列6" localSheetId="12">#REF!</definedName>
    <definedName name="生产列6" localSheetId="3">#REF!</definedName>
    <definedName name="生产列6" localSheetId="7">#REF!</definedName>
    <definedName name="生产列6">#REF!</definedName>
    <definedName name="生产列7" localSheetId="12">#REF!</definedName>
    <definedName name="生产列7" localSheetId="3">#REF!</definedName>
    <definedName name="生产列7" localSheetId="7">#REF!</definedName>
    <definedName name="生产列7">#REF!</definedName>
    <definedName name="生产列8" localSheetId="12">#REF!</definedName>
    <definedName name="生产列8" localSheetId="3">#REF!</definedName>
    <definedName name="生产列8" localSheetId="7">#REF!</definedName>
    <definedName name="生产列8">#REF!</definedName>
    <definedName name="生产列9" localSheetId="12">#REF!</definedName>
    <definedName name="生产列9" localSheetId="3">#REF!</definedName>
    <definedName name="生产列9" localSheetId="7">#REF!</definedName>
    <definedName name="生产列9">#REF!</definedName>
    <definedName name="生产期" localSheetId="12">#REF!</definedName>
    <definedName name="生产期" localSheetId="3">#REF!</definedName>
    <definedName name="生产期" localSheetId="7">#REF!</definedName>
    <definedName name="生产期">#REF!</definedName>
    <definedName name="生产期1" localSheetId="12">#REF!</definedName>
    <definedName name="生产期1" localSheetId="3">#REF!</definedName>
    <definedName name="生产期1" localSheetId="7">#REF!</definedName>
    <definedName name="生产期1">#REF!</definedName>
    <definedName name="生产期11" localSheetId="12">#REF!</definedName>
    <definedName name="生产期11" localSheetId="3">#REF!</definedName>
    <definedName name="生产期11" localSheetId="7">#REF!</definedName>
    <definedName name="生产期11">#REF!</definedName>
    <definedName name="生产期15" localSheetId="12">#REF!</definedName>
    <definedName name="生产期15" localSheetId="3">#REF!</definedName>
    <definedName name="生产期15" localSheetId="7">#REF!</definedName>
    <definedName name="生产期15">#REF!</definedName>
    <definedName name="生产期16" localSheetId="12">#REF!</definedName>
    <definedName name="生产期16" localSheetId="3">#REF!</definedName>
    <definedName name="生产期16" localSheetId="7">#REF!</definedName>
    <definedName name="生产期16">#REF!</definedName>
    <definedName name="生产期17" localSheetId="12">#REF!</definedName>
    <definedName name="生产期17" localSheetId="3">#REF!</definedName>
    <definedName name="生产期17" localSheetId="7">#REF!</definedName>
    <definedName name="生产期17">#REF!</definedName>
    <definedName name="生产期19" localSheetId="12">#REF!</definedName>
    <definedName name="生产期19" localSheetId="3">#REF!</definedName>
    <definedName name="生产期19" localSheetId="7">#REF!</definedName>
    <definedName name="生产期19">#REF!</definedName>
    <definedName name="生产期2" localSheetId="12">#REF!</definedName>
    <definedName name="生产期2" localSheetId="3">#REF!</definedName>
    <definedName name="生产期2" localSheetId="7">#REF!</definedName>
    <definedName name="生产期2">#REF!</definedName>
    <definedName name="生产期20" localSheetId="12">#REF!</definedName>
    <definedName name="生产期20" localSheetId="3">#REF!</definedName>
    <definedName name="生产期20" localSheetId="7">#REF!</definedName>
    <definedName name="生产期20">#REF!</definedName>
    <definedName name="生产期3" localSheetId="12">#REF!</definedName>
    <definedName name="生产期3" localSheetId="3">#REF!</definedName>
    <definedName name="生产期3" localSheetId="7">#REF!</definedName>
    <definedName name="生产期3">#REF!</definedName>
    <definedName name="生产期4" localSheetId="12">#REF!</definedName>
    <definedName name="生产期4" localSheetId="3">#REF!</definedName>
    <definedName name="生产期4" localSheetId="7">#REF!</definedName>
    <definedName name="生产期4">#REF!</definedName>
    <definedName name="生产期5" localSheetId="12">#REF!</definedName>
    <definedName name="生产期5" localSheetId="3">#REF!</definedName>
    <definedName name="生产期5" localSheetId="7">#REF!</definedName>
    <definedName name="生产期5">#REF!</definedName>
    <definedName name="生产期6" localSheetId="12">#REF!</definedName>
    <definedName name="生产期6" localSheetId="3">#REF!</definedName>
    <definedName name="生产期6" localSheetId="7">#REF!</definedName>
    <definedName name="生产期6">#REF!</definedName>
    <definedName name="生产期7" localSheetId="12">#REF!</definedName>
    <definedName name="生产期7" localSheetId="3">#REF!</definedName>
    <definedName name="生产期7" localSheetId="7">#REF!</definedName>
    <definedName name="生产期7">#REF!</definedName>
    <definedName name="生产期8" localSheetId="12">#REF!</definedName>
    <definedName name="生产期8" localSheetId="3">#REF!</definedName>
    <definedName name="生产期8" localSheetId="7">#REF!</definedName>
    <definedName name="生产期8">#REF!</definedName>
    <definedName name="生产期9" localSheetId="12">#REF!</definedName>
    <definedName name="生产期9" localSheetId="3">#REF!</definedName>
    <definedName name="生产期9" localSheetId="7">#REF!</definedName>
    <definedName name="生产期9">#REF!</definedName>
    <definedName name="体制上解" localSheetId="12">#REF!</definedName>
    <definedName name="体制上解" localSheetId="3">#REF!</definedName>
    <definedName name="体制上解" localSheetId="7">#REF!</definedName>
    <definedName name="体制上解">#REF!</definedName>
    <definedName name="_xlnm.Print_Area" localSheetId="1">'附表1-1'!$A$1:$D$44</definedName>
    <definedName name="_xlnm.Print_Area" localSheetId="2">'附表1-2'!$A$1:$D$46</definedName>
    <definedName name="_xlnm.Print_Area" localSheetId="3">'附表1-3'!$A$1:$D$44</definedName>
    <definedName name="_xlnm.Print_Area" localSheetId="5">'附表1-5'!$A$1:$D$20</definedName>
    <definedName name="_xlnm.Print_Area" localSheetId="6">'附表1-6'!$A$1:$D$80</definedName>
    <definedName name="_xlnm.Print_Area" localSheetId="7">'附表1-7'!$A$1:$B$45</definedName>
    <definedName name="_xlnm.Print_Area" localSheetId="8">'附表1-8'!$A$1:$E$24</definedName>
    <definedName name="_xlnm.Print_Area" localSheetId="9">'附表1-9'!$A$1:$D$13</definedName>
    <definedName name="_xlnm.Print_Area" localSheetId="13">'附表1-13'!$A$1:$D$62</definedName>
    <definedName name="_xlnm.Print_Area" localSheetId="21">'附表1-21'!$A$1:$D$68</definedName>
    <definedName name="_xlnm.Print_Area" localSheetId="22">'附表1-22'!$A$1:$D$48</definedName>
  </definedNames>
  <calcPr calcId="191029" fullPrecision="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<sst xmlns="http://schemas.openxmlformats.org/spreadsheetml/2006/main" count="1457" uniqueCount="1021">
  <si>
    <t>附件1：</t>
  </si>
  <si>
    <t>2020年度预算公开表</t>
  </si>
  <si>
    <t>政府预算公开表</t>
  </si>
  <si>
    <t>归属级次</t>
  </si>
  <si>
    <t>1、</t>
  </si>
  <si>
    <t>附表1-1：2020年度一般公共预算收入预算表</t>
  </si>
  <si>
    <t>省、市、县</t>
  </si>
  <si>
    <t>2、</t>
  </si>
  <si>
    <t>附表1-2：2020年度一般公共预算支出预算表</t>
  </si>
  <si>
    <t>3、</t>
  </si>
  <si>
    <t>附表1-3：2020年度本级一般公共预算收入预算表</t>
  </si>
  <si>
    <t>省、市</t>
  </si>
  <si>
    <t>4、</t>
  </si>
  <si>
    <t>附表1-4：2020年度本级一般公共预算支出预算表</t>
  </si>
  <si>
    <t>5、</t>
  </si>
  <si>
    <t>附表1-5：2020年度本级一般公共预算支出经济分类情况表</t>
  </si>
  <si>
    <t>6、</t>
  </si>
  <si>
    <t>附表1-6：2020年度本级一般公共预算基本支出经济分类情况表</t>
  </si>
  <si>
    <t>7、</t>
  </si>
  <si>
    <t>附表1-7：2020年度一般公共预算对下税收返还和转移支付预算表（分项目）</t>
  </si>
  <si>
    <t>8、</t>
  </si>
  <si>
    <t>附表1-8：2020年度一般公共预算对下税收返还和转移支付预算表（分地区）</t>
  </si>
  <si>
    <t>9、</t>
  </si>
  <si>
    <t>附表1-9：2020年度本级一般公共预算“三公”经费支出预算表</t>
  </si>
  <si>
    <t>10、</t>
  </si>
  <si>
    <t>附表1-10：2020年度政府性基金收入预算表</t>
  </si>
  <si>
    <t>11、</t>
  </si>
  <si>
    <t>附表1-11：2020年度政府性基金支出预算表</t>
  </si>
  <si>
    <t>12、</t>
  </si>
  <si>
    <t>附表1-12：2020年度本级政府性基金收入预算表</t>
  </si>
  <si>
    <t>13、</t>
  </si>
  <si>
    <t>附表1-13：2020年度本级政府性基金支出预算表</t>
  </si>
  <si>
    <t>14、</t>
  </si>
  <si>
    <t>附表1-14：2020年度政府性基金转移支付预算表</t>
  </si>
  <si>
    <t>15、</t>
  </si>
  <si>
    <t>附表1-15：2020年度国有资本经营收入预算表</t>
  </si>
  <si>
    <t>16、</t>
  </si>
  <si>
    <t>附表1-16：2020年度国有资本经营支出预算表</t>
  </si>
  <si>
    <t>17、</t>
  </si>
  <si>
    <t>附表1-17：2020年度本级国有资本经营收入预算表</t>
  </si>
  <si>
    <t>18、</t>
  </si>
  <si>
    <t>附表1-18：2020年度本级国有资本经营支出预算表</t>
  </si>
  <si>
    <t>19、</t>
  </si>
  <si>
    <t>附表1-19：2020年度社会保险基金预算收入表</t>
  </si>
  <si>
    <t>20、</t>
  </si>
  <si>
    <t>附表1-20：2020年度社会保险基金预算支出表</t>
  </si>
  <si>
    <t>21、</t>
  </si>
  <si>
    <t>附表1-21：2020年度本级社会保险基金预算收入表</t>
  </si>
  <si>
    <t>22、</t>
  </si>
  <si>
    <t>附表1-22：2020年度本级社会保险基金预算支出表</t>
  </si>
  <si>
    <t>23、</t>
  </si>
  <si>
    <t>附表1-23：2020年度本级财政专项资金管理清单目录</t>
  </si>
  <si>
    <t>省</t>
  </si>
  <si>
    <t>24、</t>
  </si>
  <si>
    <t>附表1-24：2019年度政府一般债务余额和限额情况表</t>
  </si>
  <si>
    <t>25、</t>
  </si>
  <si>
    <t>附表1-25：2019年度本级政府一般债务余额和限额情况表</t>
  </si>
  <si>
    <t>26、</t>
  </si>
  <si>
    <t>附表1-26：2019年度政府专项债务余额和限额情况表</t>
  </si>
  <si>
    <t>27、</t>
  </si>
  <si>
    <t>附表1-27：2019年度本级政府专项债务余额和限额情况表</t>
  </si>
  <si>
    <t>附表1-1</t>
  </si>
  <si>
    <t>2021年度一般公共预算收入预算表</t>
  </si>
  <si>
    <t>单位：万元</t>
  </si>
  <si>
    <t>收入项目</t>
  </si>
  <si>
    <t>当年预算数</t>
  </si>
  <si>
    <t>上年预算数</t>
  </si>
  <si>
    <t>当年预算数为上年预算数的％</t>
  </si>
  <si>
    <t>一、税收收入</t>
  </si>
  <si>
    <t xml:space="preserve">    增值税</t>
  </si>
  <si>
    <t xml:space="preserve">    消费税</t>
  </si>
  <si>
    <t xml:space="preserve">    企业所得税</t>
  </si>
  <si>
    <t xml:space="preserve">    企业所得税退税</t>
  </si>
  <si>
    <t xml:space="preserve">    个人所得税</t>
  </si>
  <si>
    <t xml:space="preserve">    资源税</t>
  </si>
  <si>
    <t xml:space="preserve">    城市维护建设税</t>
  </si>
  <si>
    <t xml:space="preserve">    房产税</t>
  </si>
  <si>
    <t xml:space="preserve">    印花税</t>
  </si>
  <si>
    <t xml:space="preserve">    城镇土地使用税</t>
  </si>
  <si>
    <t xml:space="preserve">    土地增值税</t>
  </si>
  <si>
    <t xml:space="preserve">    车船税</t>
  </si>
  <si>
    <t xml:space="preserve">    耕地占用税</t>
  </si>
  <si>
    <t xml:space="preserve">    契税</t>
  </si>
  <si>
    <t xml:space="preserve">    烟叶税</t>
  </si>
  <si>
    <t xml:space="preserve">    环保税</t>
  </si>
  <si>
    <t>二、非税收入</t>
  </si>
  <si>
    <t xml:space="preserve">    专项收入</t>
  </si>
  <si>
    <t xml:space="preserve">    行政事业性收费收入</t>
  </si>
  <si>
    <t xml:space="preserve">    罚没收入</t>
  </si>
  <si>
    <t xml:space="preserve">    国有资本经营收入</t>
  </si>
  <si>
    <t xml:space="preserve">    国有资源（资产）有偿使用收入</t>
  </si>
  <si>
    <t xml:space="preserve">    捐赠收入</t>
  </si>
  <si>
    <t xml:space="preserve">    政府住房基金收入</t>
  </si>
  <si>
    <t xml:space="preserve">    其他收入</t>
  </si>
  <si>
    <t>收入小计</t>
  </si>
  <si>
    <t>三、债务收入</t>
  </si>
  <si>
    <t>四、转移性收入</t>
  </si>
  <si>
    <t xml:space="preserve">   上级补助收入</t>
  </si>
  <si>
    <t xml:space="preserve">    返还性收入</t>
  </si>
  <si>
    <t xml:space="preserve">    一般性转移支付收入</t>
  </si>
  <si>
    <t xml:space="preserve">    专项转移支付收入</t>
  </si>
  <si>
    <t xml:space="preserve">   上解收入</t>
  </si>
  <si>
    <t xml:space="preserve">   上年结余收入</t>
  </si>
  <si>
    <t xml:space="preserve">   调入资金</t>
  </si>
  <si>
    <t xml:space="preserve">   调入预算稳定调节基金</t>
  </si>
  <si>
    <t xml:space="preserve">   债券转贷收入</t>
  </si>
  <si>
    <t xml:space="preserve">   接收其他地区援助收入</t>
  </si>
  <si>
    <t>收入合计</t>
  </si>
  <si>
    <t>附表1-2</t>
  </si>
  <si>
    <t>2021年度一般公共预算支出预算表</t>
  </si>
  <si>
    <t>支出项目</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</si>
  <si>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</si>
  <si>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</si>
  <si>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</si>
  <si>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</si>
  <si>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</si>
  <si>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</si>
  <si>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</si>
  <si>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</si>
  <si>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</si>
  <si>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</si>
  <si>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</si>
  <si>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</si>
  <si>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</si>
  <si>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</si>
  <si>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</si>
  <si>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</si>
  <si>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</si>
  <si>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</si>
  <si>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</si>
  <si>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</si>
  <si>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</si>
  <si>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</si>
  <si>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</si>
  <si>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</si>
  <si>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</si>
  <si>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支出小计</t>
  </si>
  <si>
    <t>债务还本支出</t>
  </si>
  <si>
    <t>转移性支出</t>
  </si>
  <si>
    <t xml:space="preserve">   补助下级支出</t>
  </si>
  <si>
    <t xml:space="preserve">       返还性支出</t>
  </si>
  <si>
    <t xml:space="preserve">       一般性转移支付支出</t>
  </si>
  <si>
    <t xml:space="preserve">       专项转移支付支出</t>
  </si>
  <si>
    <t xml:space="preserve">   上解支出</t>
  </si>
  <si>
    <t xml:space="preserve">   援助其他地区支出</t>
  </si>
  <si>
    <t xml:space="preserve">   债务转贷支出</t>
  </si>
  <si>
    <t xml:space="preserve">   增设预算周转金</t>
  </si>
  <si>
    <t xml:space="preserve">   拨付国债转贷资金数</t>
  </si>
  <si>
    <t xml:space="preserve">   国债转贷资金结余</t>
  </si>
  <si>
    <t xml:space="preserve">   安排预算稳定调节基金</t>
  </si>
  <si>
    <t xml:space="preserve">   调出资金</t>
  </si>
  <si>
    <t xml:space="preserve">   年终结余</t>
  </si>
  <si>
    <t>支出合计</t>
  </si>
  <si>
    <t>附表1-3</t>
  </si>
  <si>
    <t>2021年度本级一般公共预算收入预算表（县级不需公开本表）</t>
  </si>
  <si>
    <t xml:space="preserve">    其他税收收入</t>
  </si>
  <si>
    <t xml:space="preserve">   债务转贷收入</t>
  </si>
  <si>
    <t>附表1-4</t>
  </si>
  <si>
    <t>2021年度本级一般公共预算支出预算表</t>
  </si>
  <si>
    <t>一般公共服务支出</t>
  </si>
  <si>
    <t xml:space="preserve">  人大事务</t>
  </si>
  <si>
    <t xml:space="preserve">     行政运行（人大事务）</t>
  </si>
  <si>
    <t xml:space="preserve">     事业运行（人大事务）</t>
  </si>
  <si>
    <t xml:space="preserve">     其他人大事务支出</t>
  </si>
  <si>
    <t xml:space="preserve">  政协事务</t>
  </si>
  <si>
    <t xml:space="preserve">     行政运行（政协事务）</t>
  </si>
  <si>
    <t xml:space="preserve">     事业运行（政协事务）</t>
  </si>
  <si>
    <t xml:space="preserve">     其他政协事务支出</t>
  </si>
  <si>
    <t xml:space="preserve">  政府办公厅（室）及相关机构事务</t>
  </si>
  <si>
    <t xml:space="preserve">     行政运行（政府办公厅（室）及相关机构事务）</t>
  </si>
  <si>
    <t xml:space="preserve">     一般行政管理事务</t>
  </si>
  <si>
    <t xml:space="preserve">     其他政府办公厅（室）及相关机构事务支出</t>
  </si>
  <si>
    <t xml:space="preserve">     信访事务</t>
  </si>
  <si>
    <t xml:space="preserve">     事业运行（政府办公厅（室）及相关机构事务）</t>
  </si>
  <si>
    <t xml:space="preserve">  发展与改革事务</t>
  </si>
  <si>
    <t xml:space="preserve">     其他发展与改革事务支出</t>
  </si>
  <si>
    <t xml:space="preserve">     行政运行（发展与改革事务）</t>
  </si>
  <si>
    <t xml:space="preserve">     战略规划与实施</t>
  </si>
  <si>
    <t xml:space="preserve">     物价管理</t>
  </si>
  <si>
    <t xml:space="preserve">     事业运行（发展与改革事务）</t>
  </si>
  <si>
    <t xml:space="preserve">  统计信息事务</t>
  </si>
  <si>
    <t xml:space="preserve">     其他统计信息事务支出</t>
  </si>
  <si>
    <t xml:space="preserve">     专项统计业务</t>
  </si>
  <si>
    <t xml:space="preserve">     专项普查活动</t>
  </si>
  <si>
    <t xml:space="preserve">     事业运行（统计信息事务）</t>
  </si>
  <si>
    <t xml:space="preserve">     行政运行（统计信息事务）</t>
  </si>
  <si>
    <t xml:space="preserve">     统计抽样调查</t>
  </si>
  <si>
    <t xml:space="preserve">  财政事务</t>
  </si>
  <si>
    <t xml:space="preserve">     信息化建设（财政事务）</t>
  </si>
  <si>
    <t xml:space="preserve">     事业运行（财政事务）</t>
  </si>
  <si>
    <t xml:space="preserve">     行政运行（财政事务）</t>
  </si>
  <si>
    <t xml:space="preserve">     财政国库业务</t>
  </si>
  <si>
    <t xml:space="preserve">     其他财政事务支出</t>
  </si>
  <si>
    <t xml:space="preserve">  税收事务</t>
  </si>
  <si>
    <t xml:space="preserve">     行政运行（税收事务）</t>
  </si>
  <si>
    <t xml:space="preserve">  审计事务</t>
  </si>
  <si>
    <t xml:space="preserve">     行政运行（审计事务）</t>
  </si>
  <si>
    <t xml:space="preserve">     审计业务</t>
  </si>
  <si>
    <t xml:space="preserve">     其他审计事务支出</t>
  </si>
  <si>
    <t xml:space="preserve">     事业运行（审计事务）</t>
  </si>
  <si>
    <t xml:space="preserve">  纪检监察事务</t>
  </si>
  <si>
    <t xml:space="preserve">     派驻派出机构</t>
  </si>
  <si>
    <t xml:space="preserve">     行政运行（纪检监察事务）</t>
  </si>
  <si>
    <t xml:space="preserve">     其他纪检监察事务支出</t>
  </si>
  <si>
    <t xml:space="preserve">     事业运行（纪检监察事务）</t>
  </si>
  <si>
    <t xml:space="preserve">  商贸事务</t>
  </si>
  <si>
    <t xml:space="preserve">     招商引资</t>
  </si>
  <si>
    <t xml:space="preserve">     事业运行（商贸事务）</t>
  </si>
  <si>
    <t xml:space="preserve">     行政运行（商贸事务）</t>
  </si>
  <si>
    <t xml:space="preserve">  知识产权事务</t>
  </si>
  <si>
    <t xml:space="preserve">     其他知识产权事务支出</t>
  </si>
  <si>
    <t xml:space="preserve">  民族事务</t>
  </si>
  <si>
    <t xml:space="preserve">     民族工作专项</t>
  </si>
  <si>
    <t xml:space="preserve">  港澳台事务</t>
  </si>
  <si>
    <t xml:space="preserve">     行政运行（港澳台侨事务）</t>
  </si>
  <si>
    <t xml:space="preserve">     台湾事务</t>
  </si>
  <si>
    <t xml:space="preserve">  档案事务</t>
  </si>
  <si>
    <t xml:space="preserve">     档案馆</t>
  </si>
  <si>
    <t xml:space="preserve">     行政运行（档案事务）</t>
  </si>
  <si>
    <t xml:space="preserve">  民主党派及工商联事务</t>
  </si>
  <si>
    <t xml:space="preserve">     行政运行（民主党派及工商联事务）</t>
  </si>
  <si>
    <t xml:space="preserve">  群众团体事务</t>
  </si>
  <si>
    <t xml:space="preserve">     其他群众团体事务支出</t>
  </si>
  <si>
    <t xml:space="preserve">     事业运行（群众团体事务）</t>
  </si>
  <si>
    <t xml:space="preserve">     行政运行（群众团体事务）</t>
  </si>
  <si>
    <t xml:space="preserve">  党委办公厅（室）及相关机构事务</t>
  </si>
  <si>
    <t xml:space="preserve">     行政运行（党委办公厅（室）及相关机构事务）</t>
  </si>
  <si>
    <t xml:space="preserve">     一般行政管理事务（党委办公厅（室）及相关机构事务）</t>
  </si>
  <si>
    <t xml:space="preserve">     专项业务（党委办公厅（室）及相关机构事务）</t>
  </si>
  <si>
    <t xml:space="preserve">     事业运行（党委办公厅（室）及相关机构事务）</t>
  </si>
  <si>
    <t xml:space="preserve">     其他党委办公厅（室）及相关机构事务支出</t>
  </si>
  <si>
    <t xml:space="preserve">  组织事务</t>
  </si>
  <si>
    <t xml:space="preserve">     其他组织事务支出</t>
  </si>
  <si>
    <t xml:space="preserve">     行政运行（组织事务）</t>
  </si>
  <si>
    <t xml:space="preserve">     事业运行（组织事务）</t>
  </si>
  <si>
    <t xml:space="preserve">  宣传事务</t>
  </si>
  <si>
    <t xml:space="preserve">     事业运行（宣传事务）</t>
  </si>
  <si>
    <t xml:space="preserve">     行政运行（宣传事务）</t>
  </si>
  <si>
    <t xml:space="preserve">     其他宣传事务支出</t>
  </si>
  <si>
    <t xml:space="preserve">  统战事务</t>
  </si>
  <si>
    <t xml:space="preserve">     行政运行（统战事务）</t>
  </si>
  <si>
    <t xml:space="preserve">     宗教事务</t>
  </si>
  <si>
    <t xml:space="preserve">     华侨事务</t>
  </si>
  <si>
    <t xml:space="preserve">     事业运行（统战事务）</t>
  </si>
  <si>
    <t xml:space="preserve">  其他共产党事务支出</t>
  </si>
  <si>
    <t xml:space="preserve">     行政运行（其他共产党事务支出）</t>
  </si>
  <si>
    <t xml:space="preserve">     事业运行（其他共产党事务支出）</t>
  </si>
  <si>
    <t xml:space="preserve">     其他共产党事务支出</t>
  </si>
  <si>
    <t xml:space="preserve">  市场监督管理事务</t>
  </si>
  <si>
    <t xml:space="preserve">     事业运行</t>
  </si>
  <si>
    <t xml:space="preserve">     行政运行</t>
  </si>
  <si>
    <t xml:space="preserve">     药品事务</t>
  </si>
  <si>
    <t xml:space="preserve">     食品安全监管</t>
  </si>
  <si>
    <t xml:space="preserve">     其他市场监督管理事务</t>
  </si>
  <si>
    <t xml:space="preserve">  其他一般公共服务支出</t>
  </si>
  <si>
    <t xml:space="preserve">     其他一般公共服务支出</t>
  </si>
  <si>
    <t>公共安全支出</t>
  </si>
  <si>
    <t xml:space="preserve">  武装警察部队</t>
  </si>
  <si>
    <t xml:space="preserve">     其他武装警察部队支出</t>
  </si>
  <si>
    <t xml:space="preserve">  公安</t>
  </si>
  <si>
    <t xml:space="preserve">     其他公安支出</t>
  </si>
  <si>
    <t xml:space="preserve">     一般行政管理事务（公安）</t>
  </si>
  <si>
    <t xml:space="preserve">     执法办案</t>
  </si>
  <si>
    <t xml:space="preserve">     特别业务</t>
  </si>
  <si>
    <t xml:space="preserve">     行政运行（公安）</t>
  </si>
  <si>
    <t xml:space="preserve">     事业运行（公安）</t>
  </si>
  <si>
    <t xml:space="preserve">  法院</t>
  </si>
  <si>
    <t xml:space="preserve">     其他法院支出</t>
  </si>
  <si>
    <t xml:space="preserve">  司法</t>
  </si>
  <si>
    <t xml:space="preserve">     一般行政管理事务（司法）</t>
  </si>
  <si>
    <t xml:space="preserve">     行政运行（司法）</t>
  </si>
  <si>
    <t xml:space="preserve">     公共法律服务</t>
  </si>
  <si>
    <t xml:space="preserve">     社区矫正</t>
  </si>
  <si>
    <t xml:space="preserve">     其他司法支出</t>
  </si>
  <si>
    <t>教育支出</t>
  </si>
  <si>
    <t xml:space="preserve">  教育管理事务</t>
  </si>
  <si>
    <t xml:space="preserve">     行政运行（教育管理事务）</t>
  </si>
  <si>
    <t xml:space="preserve">     其他教育管理事务支出</t>
  </si>
  <si>
    <t xml:space="preserve">  普通教育</t>
  </si>
  <si>
    <t xml:space="preserve">     其他普通教育支出</t>
  </si>
  <si>
    <t xml:space="preserve">     学前教育</t>
  </si>
  <si>
    <t xml:space="preserve">     小学教育</t>
  </si>
  <si>
    <t xml:space="preserve">     高中教育</t>
  </si>
  <si>
    <t xml:space="preserve">     初中教育</t>
  </si>
  <si>
    <t xml:space="preserve">  职业教育</t>
  </si>
  <si>
    <t xml:space="preserve">     中等职业教育</t>
  </si>
  <si>
    <t xml:space="preserve">  广播电视教育</t>
  </si>
  <si>
    <t xml:space="preserve">     广播电视学校</t>
  </si>
  <si>
    <t xml:space="preserve">  特殊教育</t>
  </si>
  <si>
    <t xml:space="preserve">     特殊学校教育</t>
  </si>
  <si>
    <t xml:space="preserve">     其他特殊教育支出</t>
  </si>
  <si>
    <t xml:space="preserve">  进修及培训</t>
  </si>
  <si>
    <t xml:space="preserve">     教师进修</t>
  </si>
  <si>
    <t xml:space="preserve">     干部教育</t>
  </si>
  <si>
    <t xml:space="preserve">  教育费附加安排的支出</t>
  </si>
  <si>
    <t xml:space="preserve">     其他教育费附加安排的支出</t>
  </si>
  <si>
    <t xml:space="preserve">  其他教育支出</t>
  </si>
  <si>
    <t xml:space="preserve">     其他教育支出</t>
  </si>
  <si>
    <t>科学技术支出</t>
  </si>
  <si>
    <t xml:space="preserve">  科学技术管理事务</t>
  </si>
  <si>
    <t xml:space="preserve">     行政运行（科学技术管理事务）</t>
  </si>
  <si>
    <t xml:space="preserve">     其他科学技术管理事务支出</t>
  </si>
  <si>
    <t xml:space="preserve">  基础研究</t>
  </si>
  <si>
    <t xml:space="preserve">     机构运行（基础研究）</t>
  </si>
  <si>
    <t xml:space="preserve">  应用研究</t>
  </si>
  <si>
    <t xml:space="preserve">     社会公益研究</t>
  </si>
  <si>
    <t xml:space="preserve">     高技术研究</t>
  </si>
  <si>
    <t xml:space="preserve">  技术研究与开发</t>
  </si>
  <si>
    <t xml:space="preserve">     科技成果转化与扩散</t>
  </si>
  <si>
    <t xml:space="preserve">     其他技术研究与开发支出</t>
  </si>
  <si>
    <t xml:space="preserve">  科学技术普及</t>
  </si>
  <si>
    <t xml:space="preserve">     科普活动</t>
  </si>
  <si>
    <t xml:space="preserve">     其他科学技术普及支出</t>
  </si>
  <si>
    <t xml:space="preserve">  其他科学技术支出</t>
  </si>
  <si>
    <t xml:space="preserve">     其他科学技术支出</t>
  </si>
  <si>
    <t>文化旅游体育与传媒支出</t>
  </si>
  <si>
    <t xml:space="preserve">  文化和旅游</t>
  </si>
  <si>
    <t xml:space="preserve">     行政运行（文化）</t>
  </si>
  <si>
    <t xml:space="preserve">     其他文化和旅游支出</t>
  </si>
  <si>
    <t xml:space="preserve">     文化和旅游交流与合作</t>
  </si>
  <si>
    <t xml:space="preserve">     群众文化</t>
  </si>
  <si>
    <t xml:space="preserve">     图书馆</t>
  </si>
  <si>
    <t xml:space="preserve">     文化和旅游市场管理</t>
  </si>
  <si>
    <t xml:space="preserve">  文物</t>
  </si>
  <si>
    <t xml:space="preserve">     历史名城与古迹</t>
  </si>
  <si>
    <t xml:space="preserve">     博物馆</t>
  </si>
  <si>
    <t xml:space="preserve">  体育</t>
  </si>
  <si>
    <t xml:space="preserve">     其他体育支出</t>
  </si>
  <si>
    <t xml:space="preserve">  新闻出版电影</t>
  </si>
  <si>
    <t xml:space="preserve">     电影</t>
  </si>
  <si>
    <t xml:space="preserve">  广播电视</t>
  </si>
  <si>
    <t xml:space="preserve">     其他广播电视支出</t>
  </si>
  <si>
    <t xml:space="preserve">     传输发射</t>
  </si>
  <si>
    <t xml:space="preserve">  其他文化旅游体育与传媒支出</t>
  </si>
  <si>
    <t xml:space="preserve">     宣传文化发展专项支出</t>
  </si>
  <si>
    <t xml:space="preserve">     文化产业发展专项支出</t>
  </si>
  <si>
    <t xml:space="preserve">     其他文化旅游体育与传媒支出</t>
  </si>
  <si>
    <t>社会保障和就业支出</t>
  </si>
  <si>
    <t xml:space="preserve">  人力资源和社会保障管理事务</t>
  </si>
  <si>
    <t xml:space="preserve">     劳动保障监察</t>
  </si>
  <si>
    <t xml:space="preserve">     社会保险经办机构</t>
  </si>
  <si>
    <t xml:space="preserve">     其他人力资源和社会保障管理事务支出</t>
  </si>
  <si>
    <t xml:space="preserve">     行政运行（人力资源和社会保障管理事务）</t>
  </si>
  <si>
    <t xml:space="preserve">  民政管理事务</t>
  </si>
  <si>
    <t xml:space="preserve">     基层政权建设和社区治理</t>
  </si>
  <si>
    <t xml:space="preserve">     行政运行（民政管理事务）</t>
  </si>
  <si>
    <t xml:space="preserve">     其他民政管理事务支出</t>
  </si>
  <si>
    <t xml:space="preserve">  行政事业单位养老支出</t>
  </si>
  <si>
    <t xml:space="preserve">     机关事业单位职业年金缴费支出</t>
  </si>
  <si>
    <t xml:space="preserve">     行政单位离退休</t>
  </si>
  <si>
    <t xml:space="preserve">     机关事业单位基本养老保险缴费支出</t>
  </si>
  <si>
    <t xml:space="preserve">     对机关事业单位基本养老保险基金的补助</t>
  </si>
  <si>
    <t xml:space="preserve">  就业补助</t>
  </si>
  <si>
    <t xml:space="preserve">     其他就业补助支出</t>
  </si>
  <si>
    <t xml:space="preserve">  抚恤</t>
  </si>
  <si>
    <t xml:space="preserve">     农村籍退役士兵老年生活补助</t>
  </si>
  <si>
    <t xml:space="preserve">     义务兵优待</t>
  </si>
  <si>
    <t xml:space="preserve">     在乡复员、退伍军人生活补助</t>
  </si>
  <si>
    <t xml:space="preserve">     伤残抚恤</t>
  </si>
  <si>
    <t xml:space="preserve">     死亡抚恤</t>
  </si>
  <si>
    <t xml:space="preserve">     优抚事业单位支出</t>
  </si>
  <si>
    <t xml:space="preserve">     其他优抚支出</t>
  </si>
  <si>
    <t xml:space="preserve">  退役安置</t>
  </si>
  <si>
    <t xml:space="preserve">     退役士兵安置</t>
  </si>
  <si>
    <t xml:space="preserve">     其他退役安置支出</t>
  </si>
  <si>
    <t xml:space="preserve">     军队转业干部安置</t>
  </si>
  <si>
    <t xml:space="preserve">  社会福利</t>
  </si>
  <si>
    <t xml:space="preserve">     其他社会福利支出</t>
  </si>
  <si>
    <t xml:space="preserve">     殡葬</t>
  </si>
  <si>
    <t xml:space="preserve">     老年福利</t>
  </si>
  <si>
    <t xml:space="preserve">     社会福利事业单位</t>
  </si>
  <si>
    <t xml:space="preserve">     养老服务</t>
  </si>
  <si>
    <t xml:space="preserve">     儿童福利</t>
  </si>
  <si>
    <t xml:space="preserve">  残疾人事业</t>
  </si>
  <si>
    <t xml:space="preserve">     残疾人康复</t>
  </si>
  <si>
    <t xml:space="preserve">     残疾人就业和扶贫</t>
  </si>
  <si>
    <t xml:space="preserve">     行政运行（残疾人事业）</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</si>
  <si>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</si>
  <si>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</si>
  <si>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</si>
  <si>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</si>
  <si>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</si>
  <si>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农村最低生活保障金支出</t>
  </si>
  <si>
    <t xml:space="preserve">     城市最低生活保障金支出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</si>
  <si>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</si>
  <si>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</si>
  <si>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</si>
  <si>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</si>
  <si>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</si>
  <si>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</si>
  <si>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其他生活救助</t>
  </si>
  <si>
    <t xml:space="preserve">     其他农村生活救助</t>
  </si>
  <si>
    <t xml:space="preserve">  财政对基本养老保险基金的补助</t>
  </si>
  <si>
    <t xml:space="preserve">     财政对城乡居民基本养老保险基金的补助</t>
  </si>
  <si>
    <t xml:space="preserve">  退役军人管理事务</t>
  </si>
  <si>
    <t xml:space="preserve">     拥军优属</t>
  </si>
  <si>
    <t xml:space="preserve">     其他退役军人事务管理支出</t>
  </si>
  <si>
    <t xml:space="preserve">  其他社会保障和就业支出</t>
  </si>
  <si>
    <t xml:space="preserve">     其他社会保障和就业支出</t>
  </si>
  <si>
    <t>卫生健康支出</t>
  </si>
  <si>
    <t xml:space="preserve">  卫生健康管理事务</t>
  </si>
  <si>
    <t xml:space="preserve">     其他卫生健康管理事务支出</t>
  </si>
  <si>
    <t xml:space="preserve">     行政运行（医疗卫生管理事务）</t>
  </si>
  <si>
    <t xml:space="preserve">  公立医院</t>
  </si>
  <si>
    <t xml:space="preserve">     综合医院</t>
  </si>
  <si>
    <t xml:space="preserve">     其他公立医院支出</t>
  </si>
  <si>
    <t xml:space="preserve">  基层医疗卫生机构</t>
  </si>
  <si>
    <t xml:space="preserve">     乡镇卫生院</t>
  </si>
  <si>
    <t xml:space="preserve">     其他基层医疗卫生机构支出</t>
  </si>
  <si>
    <t xml:space="preserve">  公共卫生</t>
  </si>
  <si>
    <t xml:space="preserve">     应急救治机构</t>
  </si>
  <si>
    <t xml:space="preserve">     疾病预防控制机构</t>
  </si>
  <si>
    <t xml:space="preserve">     卫生监督机构</t>
  </si>
  <si>
    <t xml:space="preserve">     重大公共卫生服务</t>
  </si>
  <si>
    <t xml:space="preserve">     其他公共卫生支出</t>
  </si>
  <si>
    <t xml:space="preserve">     突发公共卫生事件应急处理</t>
  </si>
  <si>
    <t xml:space="preserve">     基本公共卫生服务</t>
  </si>
  <si>
    <t xml:space="preserve">     妇幼保健机构</t>
  </si>
  <si>
    <t xml:space="preserve">  计划生育事务</t>
  </si>
  <si>
    <t xml:space="preserve">     其他计划生育事务支出</t>
  </si>
  <si>
    <t xml:space="preserve">  行政事业单位医疗</t>
  </si>
  <si>
    <t xml:space="preserve">     公务员医疗补助</t>
  </si>
  <si>
    <t xml:space="preserve">     行政单位医疗</t>
  </si>
  <si>
    <t xml:space="preserve">     事业单位医疗</t>
  </si>
  <si>
    <t xml:space="preserve">  优抚对象医疗</t>
  </si>
  <si>
    <t xml:space="preserve">     优抚对象医疗补助</t>
  </si>
  <si>
    <t xml:space="preserve">  其他卫生健康支出</t>
  </si>
  <si>
    <t xml:space="preserve">     其他卫生健康支出</t>
  </si>
  <si>
    <t>节能环保支出</t>
  </si>
  <si>
    <t xml:space="preserve">  环境保护管理事务</t>
  </si>
  <si>
    <t xml:space="preserve">     其他环境保护管理事务支出</t>
  </si>
  <si>
    <t xml:space="preserve">  环境监测与监察</t>
  </si>
  <si>
    <t xml:space="preserve">     其他环境监测与监察支出</t>
  </si>
  <si>
    <t xml:space="preserve">  污染防治</t>
  </si>
  <si>
    <t xml:space="preserve">     大气</t>
  </si>
  <si>
    <t xml:space="preserve">     水体</t>
  </si>
  <si>
    <t xml:space="preserve">  自然生态保护</t>
  </si>
  <si>
    <t xml:space="preserve">     农村环境保护</t>
  </si>
  <si>
    <t xml:space="preserve">     其他自然生态保护支出</t>
  </si>
  <si>
    <t xml:space="preserve">  天然林保护</t>
  </si>
  <si>
    <t xml:space="preserve">     停伐补助</t>
  </si>
  <si>
    <t xml:space="preserve">  能源节约利用</t>
  </si>
  <si>
    <t xml:space="preserve">     能源节约利用</t>
  </si>
  <si>
    <t xml:space="preserve">  循环经济</t>
  </si>
  <si>
    <t xml:space="preserve">     循环经济</t>
  </si>
  <si>
    <t xml:space="preserve">  其他节能环保支出</t>
  </si>
  <si>
    <t xml:space="preserve">     其他节能环保支出</t>
  </si>
  <si>
    <t>城乡社区支出</t>
  </si>
  <si>
    <t xml:space="preserve">  城乡社区管理事务</t>
  </si>
  <si>
    <t xml:space="preserve">     行政运行（城乡社区管理事务）</t>
  </si>
  <si>
    <t xml:space="preserve">     城管执法</t>
  </si>
  <si>
    <t xml:space="preserve">     其他城乡社区管理事务支出</t>
  </si>
  <si>
    <t xml:space="preserve">  城乡社区规划与管理</t>
  </si>
  <si>
    <t xml:space="preserve">     城乡社区规划与管理</t>
  </si>
  <si>
    <t xml:space="preserve">  城乡社区公共设施</t>
  </si>
  <si>
    <t xml:space="preserve">     其他城乡社区公共设施支出</t>
  </si>
  <si>
    <t xml:space="preserve">  城乡社区环境卫生</t>
  </si>
  <si>
    <t xml:space="preserve">     城乡社区环境卫生</t>
  </si>
  <si>
    <t xml:space="preserve">  其他城乡社区支出</t>
  </si>
  <si>
    <t xml:space="preserve">     其他城乡社区支出</t>
  </si>
  <si>
    <t>农林水支出</t>
  </si>
  <si>
    <t xml:space="preserve">  农业农村</t>
  </si>
  <si>
    <t xml:space="preserve">     行政运行（农业）</t>
  </si>
  <si>
    <t xml:space="preserve">     事业运行（农业）</t>
  </si>
  <si>
    <t xml:space="preserve">     执法监管</t>
  </si>
  <si>
    <t xml:space="preserve">     农产品质量安全</t>
  </si>
  <si>
    <t xml:space="preserve">     其他农业支出</t>
  </si>
  <si>
    <t xml:space="preserve">     农业生产发展</t>
  </si>
  <si>
    <t xml:space="preserve">     病虫害控制</t>
  </si>
  <si>
    <t xml:space="preserve">  林业和草原</t>
  </si>
  <si>
    <t xml:space="preserve">     自然保护区等管理</t>
  </si>
  <si>
    <t xml:space="preserve">     森林资源管理</t>
  </si>
  <si>
    <t xml:space="preserve">     事业机构</t>
  </si>
  <si>
    <t xml:space="preserve">     森林资源培育</t>
  </si>
  <si>
    <t xml:space="preserve">     行政运行（林业）</t>
  </si>
  <si>
    <t xml:space="preserve">     林业草原防灾减灾</t>
  </si>
  <si>
    <t xml:space="preserve">     森林生态效益补偿</t>
  </si>
  <si>
    <t xml:space="preserve">     其他林业和草原支出</t>
  </si>
  <si>
    <t xml:space="preserve">  水利</t>
  </si>
  <si>
    <t xml:space="preserve">     其他水利支出</t>
  </si>
  <si>
    <t xml:space="preserve">     防汛</t>
  </si>
  <si>
    <t xml:space="preserve">     水土保持（水利）</t>
  </si>
  <si>
    <t xml:space="preserve">     行政运行（水利）</t>
  </si>
  <si>
    <t xml:space="preserve">     农村水利</t>
  </si>
  <si>
    <t xml:space="preserve">  扶贫</t>
  </si>
  <si>
    <t xml:space="preserve">     其他扶贫支出</t>
  </si>
  <si>
    <t xml:space="preserve">     农村基础设施建设</t>
  </si>
  <si>
    <t xml:space="preserve">  农村综合改革</t>
  </si>
  <si>
    <t xml:space="preserve">     对村级公益事业建设的补助</t>
  </si>
  <si>
    <t xml:space="preserve">     对村民委员会和村党支部的补助</t>
  </si>
  <si>
    <t xml:space="preserve">  普惠金融发展支出</t>
  </si>
  <si>
    <t xml:space="preserve">     农业保险保费补贴</t>
  </si>
  <si>
    <t xml:space="preserve">  其他农林水支出</t>
  </si>
  <si>
    <t xml:space="preserve">     其他农林水支出</t>
  </si>
  <si>
    <t>交通运输支出</t>
  </si>
  <si>
    <t xml:space="preserve">  公路水路运输</t>
  </si>
  <si>
    <t xml:space="preserve">     公路建设</t>
  </si>
  <si>
    <t xml:space="preserve">     公路养护</t>
  </si>
  <si>
    <t xml:space="preserve">     其他公路水路运输支出</t>
  </si>
  <si>
    <t xml:space="preserve">     行政运行（公路水路运输）</t>
  </si>
  <si>
    <t xml:space="preserve">  铁路运输</t>
  </si>
  <si>
    <t xml:space="preserve">     其他铁路运输支出</t>
  </si>
  <si>
    <t xml:space="preserve">  民用航空运输</t>
  </si>
  <si>
    <t xml:space="preserve">     其他民用航空运输支出</t>
  </si>
  <si>
    <t xml:space="preserve">  成品油价格改革对交通运输的补贴</t>
  </si>
  <si>
    <t xml:space="preserve">     对城市公交的补贴</t>
  </si>
  <si>
    <t xml:space="preserve">     对农村道路客运的补贴</t>
  </si>
  <si>
    <t xml:space="preserve">  车辆购置税支出</t>
  </si>
  <si>
    <t xml:space="preserve">     车辆购置税用于公路等基础设施建设支出</t>
  </si>
  <si>
    <t xml:space="preserve">     车辆购置税用于农村公路建设支出</t>
  </si>
  <si>
    <t>资源勘探工业信息等支出</t>
  </si>
  <si>
    <t xml:space="preserve">  支持中小企业发展和管理支出</t>
  </si>
  <si>
    <t xml:space="preserve">     中小企业发展专项</t>
  </si>
  <si>
    <t xml:space="preserve">     行政运行（支持中小企业发展和管理支出）</t>
  </si>
  <si>
    <t xml:space="preserve">     其他支持中小企业发展和管理支出</t>
  </si>
  <si>
    <t xml:space="preserve">  其他资源勘探信息等支出</t>
  </si>
  <si>
    <t xml:space="preserve">     其他资源勘探信息等支出</t>
  </si>
  <si>
    <t>商业服务业等支出</t>
  </si>
  <si>
    <t xml:space="preserve">  商业流通事务</t>
  </si>
  <si>
    <t xml:space="preserve">     行政运行（商业流通事务）</t>
  </si>
  <si>
    <t xml:space="preserve">     事业运行（商业流通事务）</t>
  </si>
  <si>
    <t xml:space="preserve">     其他商业流通事务支出</t>
  </si>
  <si>
    <t xml:space="preserve">  涉外发展服务支出</t>
  </si>
  <si>
    <t xml:space="preserve">     其他涉外发展服务支出</t>
  </si>
  <si>
    <t>金融支出</t>
  </si>
  <si>
    <t xml:space="preserve">  金融发展支出</t>
  </si>
  <si>
    <t xml:space="preserve">     其他金融发展支出</t>
  </si>
  <si>
    <t xml:space="preserve">  其他金融支出</t>
  </si>
  <si>
    <t xml:space="preserve">     重点企业贷款贴息</t>
  </si>
  <si>
    <t xml:space="preserve">     其他金融支出</t>
  </si>
  <si>
    <t>自然资源海洋气象等支出</t>
  </si>
  <si>
    <t xml:space="preserve">  自然资源事务</t>
  </si>
  <si>
    <t xml:space="preserve">     事业运行（国土资源事务）</t>
  </si>
  <si>
    <t xml:space="preserve">     行政运行（国土资源事务）</t>
  </si>
  <si>
    <t xml:space="preserve">     其他自然资源事务支出</t>
  </si>
  <si>
    <t xml:space="preserve">  气象事务</t>
  </si>
  <si>
    <t xml:space="preserve">     其他气象事务支出</t>
  </si>
  <si>
    <t xml:space="preserve">     气象事业机构</t>
  </si>
  <si>
    <t>住房保障支出</t>
  </si>
  <si>
    <t xml:space="preserve">  保障性安居工程支出</t>
  </si>
  <si>
    <t xml:space="preserve">     农村危房改造</t>
  </si>
  <si>
    <t xml:space="preserve">     公共租赁住房</t>
  </si>
  <si>
    <t xml:space="preserve">  住房改革支出</t>
  </si>
  <si>
    <t xml:space="preserve">     住房公积金</t>
  </si>
  <si>
    <t>粮油物资储备支出</t>
  </si>
  <si>
    <t xml:space="preserve">  粮油物资事务</t>
  </si>
  <si>
    <t xml:space="preserve">     粮食风险基金</t>
  </si>
  <si>
    <t xml:space="preserve">     粮油市场调控专项资金</t>
  </si>
  <si>
    <t xml:space="preserve">     其他粮油事务支出</t>
  </si>
  <si>
    <t xml:space="preserve">     专项业务活动</t>
  </si>
  <si>
    <t xml:space="preserve">  重要商品储备</t>
  </si>
  <si>
    <t xml:space="preserve">     化肥储备</t>
  </si>
  <si>
    <t xml:space="preserve">     其他重要商品储备支出</t>
  </si>
  <si>
    <t>灾害防治及应急管理支出</t>
  </si>
  <si>
    <t xml:space="preserve">  应急管理事务</t>
  </si>
  <si>
    <t xml:space="preserve">     应急管理</t>
  </si>
  <si>
    <t xml:space="preserve">     灾害风险防治</t>
  </si>
  <si>
    <t xml:space="preserve">     安全监管</t>
  </si>
  <si>
    <t xml:space="preserve">  消防事务</t>
  </si>
  <si>
    <t xml:space="preserve">     其他消防事务支出</t>
  </si>
  <si>
    <t xml:space="preserve">  地震事务</t>
  </si>
  <si>
    <t xml:space="preserve">     地震灾害预防</t>
  </si>
  <si>
    <t xml:space="preserve">  自然灾害防治</t>
  </si>
  <si>
    <t xml:space="preserve">     地质灾害防治</t>
  </si>
  <si>
    <t xml:space="preserve">  自然灾害救灾及恢复重建支出</t>
  </si>
  <si>
    <t xml:space="preserve">     其他灾害防治及应急管理支出</t>
  </si>
  <si>
    <t xml:space="preserve">  其他自然灾害救灾及恢复重建支出</t>
  </si>
  <si>
    <t xml:space="preserve">     其他自然灾害救灾及恢复重建支出</t>
  </si>
  <si>
    <t>预备费</t>
  </si>
  <si>
    <t xml:space="preserve">  预备费</t>
  </si>
  <si>
    <t xml:space="preserve">    预备费</t>
  </si>
  <si>
    <t>其他支出</t>
  </si>
  <si>
    <t xml:space="preserve">  年初预留</t>
  </si>
  <si>
    <t xml:space="preserve">     年初预留</t>
  </si>
  <si>
    <t xml:space="preserve">  其他支出</t>
  </si>
  <si>
    <t xml:space="preserve">     其他支出</t>
  </si>
  <si>
    <t>债务付息支出</t>
  </si>
  <si>
    <t xml:space="preserve">  地方政府一般债务付息支出</t>
  </si>
  <si>
    <t xml:space="preserve">     地方政府一般债券付息支出</t>
  </si>
  <si>
    <t>债务发行费用支出</t>
  </si>
  <si>
    <t xml:space="preserve">  地方政府一般债务发行费用支出</t>
  </si>
  <si>
    <t xml:space="preserve">     地方政府一般债务发行费用支出</t>
  </si>
  <si>
    <t xml:space="preserve">      返还性支出</t>
  </si>
  <si>
    <t xml:space="preserve">      一般性转移支付支出</t>
  </si>
  <si>
    <t xml:space="preserve">      专项转移支付支出</t>
  </si>
  <si>
    <t>备注：各级财政部门在依法公开政府预决算时，对涉密信息不予公开。部分内容涉密的，在确保安全的前提下，按照以下原则处理：（一）同一功能分类款级科目下，大部分项级科目涉密的，仅公开到该款级科目；（二）同一功能分类类级科目下，大部分款级科目涉密的，仅公开到该类级科目；（三）个别功能分类款级科目或项级科目涉密的，除不公开该涉密科目外，同一级次的“其他支出”科目也不公开。</t>
  </si>
  <si>
    <t>附表1-5</t>
  </si>
  <si>
    <t>2021年度本级一般公共预算支出经济分类情况表</t>
  </si>
  <si>
    <t>项   目</t>
  </si>
  <si>
    <t>合  计</t>
  </si>
  <si>
    <t>一、机关工资福利支出</t>
  </si>
  <si>
    <t>二、机关商品和服务支出</t>
  </si>
  <si>
    <t>三、机关资本性支出（一）</t>
  </si>
  <si>
    <t>四、机关资本性支出（二）</t>
  </si>
  <si>
    <t>五、对事业单位经常性补助</t>
  </si>
  <si>
    <t>六、对事业单位资本性补助</t>
  </si>
  <si>
    <t>七、对企业补助</t>
  </si>
  <si>
    <t>八、对企业资本性支出</t>
  </si>
  <si>
    <t>九、对个人和家庭的补助</t>
  </si>
  <si>
    <t>十、对社会保障基金补助</t>
  </si>
  <si>
    <t>十一、债务利息及费用支出</t>
  </si>
  <si>
    <t>十二、债务还本支出</t>
  </si>
  <si>
    <t>十三、转移性支出</t>
  </si>
  <si>
    <t>十四、预备费及预留</t>
  </si>
  <si>
    <t>十五、其他支出</t>
  </si>
  <si>
    <t>附表1-6</t>
  </si>
  <si>
    <t>2021年度本级一般公共预算基本支出经济分类情况表</t>
  </si>
  <si>
    <t>合   计</t>
  </si>
  <si>
    <t>工资奖金津补贴</t>
  </si>
  <si>
    <t>社会保障缴费</t>
  </si>
  <si>
    <t>住房公积金</t>
  </si>
  <si>
    <t>其他工资福利支出</t>
  </si>
  <si>
    <t>办公经费</t>
  </si>
  <si>
    <t>会议费</t>
  </si>
  <si>
    <t>培训费</t>
  </si>
  <si>
    <t>专用材料购置费</t>
  </si>
  <si>
    <t>委托业务费</t>
  </si>
  <si>
    <t>公务接待费</t>
  </si>
  <si>
    <t>因公出国（境）费用</t>
  </si>
  <si>
    <t>公务用车运行维护费</t>
  </si>
  <si>
    <t>维修（护）费</t>
  </si>
  <si>
    <t>其他商品和服务支出</t>
  </si>
  <si>
    <t>房屋建筑物购建</t>
  </si>
  <si>
    <t>基础设施建设</t>
  </si>
  <si>
    <t>公务用车购置</t>
  </si>
  <si>
    <t>土地征迁补偿和安置支出</t>
  </si>
  <si>
    <t>设备购置</t>
  </si>
  <si>
    <t>大型修缮</t>
  </si>
  <si>
    <t>其他资本性支出</t>
  </si>
  <si>
    <t>工资福利支出</t>
  </si>
  <si>
    <t>商品和服务支出</t>
  </si>
  <si>
    <t>其他对事业单位补助</t>
  </si>
  <si>
    <t>资本性支出（一）</t>
  </si>
  <si>
    <t>资本性支出（二）</t>
  </si>
  <si>
    <t>费用补贴</t>
  </si>
  <si>
    <t>利息补贴</t>
  </si>
  <si>
    <t>其他对企业补助</t>
  </si>
  <si>
    <t>对企业资本性支出（一）</t>
  </si>
  <si>
    <t>对企业资本性支出（二）</t>
  </si>
  <si>
    <t>社会福利和救助</t>
  </si>
  <si>
    <t>助学金</t>
  </si>
  <si>
    <t>个人农业生产补贴</t>
  </si>
  <si>
    <t>离退休费</t>
  </si>
  <si>
    <t>其他对个人和家庭补助</t>
  </si>
  <si>
    <t>对社会保险基金补助</t>
  </si>
  <si>
    <t>补充全国社会保障基金</t>
  </si>
  <si>
    <t>国内债务付息</t>
  </si>
  <si>
    <t>国外债务付息</t>
  </si>
  <si>
    <t>国内债务发行费用</t>
  </si>
  <si>
    <t>国外债务发行费用</t>
  </si>
  <si>
    <t>国内债务还本</t>
  </si>
  <si>
    <t>国外债务还本</t>
  </si>
  <si>
    <t>上下级政府间转移性支出</t>
  </si>
  <si>
    <t>援助其他地区支出</t>
  </si>
  <si>
    <t>债务转贷</t>
  </si>
  <si>
    <t>调出资金</t>
  </si>
  <si>
    <t>预留</t>
  </si>
  <si>
    <t>赠与</t>
  </si>
  <si>
    <t>国家赔偿费用支出</t>
  </si>
  <si>
    <t>对民间非营利组织和群众性自治组织补贴</t>
  </si>
  <si>
    <t>附表1-7</t>
  </si>
  <si>
    <t>2021年度一般公共预算对下税收返还和转移支付预算表（分项目）</t>
  </si>
  <si>
    <t> 单位：万元</t>
  </si>
  <si>
    <t>项目</t>
  </si>
  <si>
    <t>金额</t>
  </si>
  <si>
    <t>一、税收返还</t>
  </si>
  <si>
    <t>1.增值税和消费税税收返还支出</t>
  </si>
  <si>
    <t>2.所得税基数返还支出</t>
  </si>
  <si>
    <t>3.成品油税费改革税收返还支出</t>
  </si>
  <si>
    <t>二、一般性转移支付</t>
  </si>
  <si>
    <t>1.体制补助支出</t>
  </si>
  <si>
    <t>2.均衡性转移支付支出</t>
  </si>
  <si>
    <t>3.革命老区及边疆地区转移支付支出</t>
  </si>
  <si>
    <t>4.县级基本财力保障机制奖补资金支出</t>
  </si>
  <si>
    <t>5.结算补助支出</t>
  </si>
  <si>
    <t>6.成品油税费改革转移支付补助支出</t>
  </si>
  <si>
    <t>7.基层公检法司转移支付支出</t>
  </si>
  <si>
    <t>8.城乡义务教育转移支付支出</t>
  </si>
  <si>
    <t>9.基本养老金转移支付支出</t>
  </si>
  <si>
    <t>10.新型农村合作医疗等转移支付支出</t>
  </si>
  <si>
    <t>11.农村综合改革转移支付支出</t>
  </si>
  <si>
    <t>12.产粮（油）大县奖励资金支出</t>
  </si>
  <si>
    <t>13.重点生态功能区转移支付支出</t>
  </si>
  <si>
    <t>14.固定数额补助支出</t>
  </si>
  <si>
    <t>15.其他一般性转移支付支出</t>
  </si>
  <si>
    <t>三、专项转移支付</t>
  </si>
  <si>
    <t>1.一般公共服务支出</t>
  </si>
  <si>
    <t>2.国防支出</t>
  </si>
  <si>
    <t>3.公共安全支出</t>
  </si>
  <si>
    <t>4.教育支出</t>
  </si>
  <si>
    <t>5.科学技术支出</t>
  </si>
  <si>
    <t>6.文化体育与传媒支出</t>
  </si>
  <si>
    <t>7.社会保障和就业支出</t>
  </si>
  <si>
    <t>8.医疗卫生与计划生育支出</t>
  </si>
  <si>
    <t>9.节能环保支出</t>
  </si>
  <si>
    <t>10.城乡社区支出</t>
  </si>
  <si>
    <t>11.农林水支出</t>
  </si>
  <si>
    <t>12.交通运输支出</t>
  </si>
  <si>
    <t>13.资源勘探信息等支出</t>
  </si>
  <si>
    <t>14.商业服务业等支出</t>
  </si>
  <si>
    <t>15.国土海洋气象等支出</t>
  </si>
  <si>
    <t>16.住房保障支出</t>
  </si>
  <si>
    <t>17.粮油物资储备支出</t>
  </si>
  <si>
    <t>18.国债还本付息支出</t>
  </si>
  <si>
    <t>19.其他支出</t>
  </si>
  <si>
    <t>备注：未独立编制乡镇级政府预算的县（市、区）请表述：本县（市、区）所辖乡镇作为一级预算部门管理，未单独编制政府预算，为此未有一般公共预算对下税收返还和转移支付预算数据。</t>
  </si>
  <si>
    <t>附表1-8</t>
  </si>
  <si>
    <t>2021年度一般公共预算对下税收返还和转移支付预算表（分地区）</t>
  </si>
  <si>
    <t>地    区</t>
  </si>
  <si>
    <t>小计</t>
  </si>
  <si>
    <t>税收返还</t>
  </si>
  <si>
    <t>一般性转移支付</t>
  </si>
  <si>
    <t>专项转移支付</t>
  </si>
  <si>
    <t>汀州</t>
  </si>
  <si>
    <t>大同</t>
  </si>
  <si>
    <t>古城</t>
  </si>
  <si>
    <t>铁长</t>
  </si>
  <si>
    <t>庵杰</t>
  </si>
  <si>
    <t>新桥</t>
  </si>
  <si>
    <t>馆前</t>
  </si>
  <si>
    <t>童坊</t>
  </si>
  <si>
    <t>策武</t>
  </si>
  <si>
    <t>河田</t>
  </si>
  <si>
    <t>三洲</t>
  </si>
  <si>
    <t>南山</t>
  </si>
  <si>
    <t>涂坊</t>
  </si>
  <si>
    <t>宣成</t>
  </si>
  <si>
    <t>羊牯</t>
  </si>
  <si>
    <t>濯田</t>
  </si>
  <si>
    <t>四都</t>
  </si>
  <si>
    <t>红山</t>
  </si>
  <si>
    <t>未落实到地区数</t>
  </si>
  <si>
    <t>附表1-9</t>
  </si>
  <si>
    <t>2021年度本级一般公共预算“三公”经费支出预算表</t>
  </si>
  <si>
    <t>合计</t>
  </si>
  <si>
    <t>1、因公出国（境）费用</t>
  </si>
  <si>
    <t>2、公务接待费</t>
  </si>
  <si>
    <t>3、公务用车购置及运行费</t>
  </si>
  <si>
    <t>其中：（1）公务用车运行费</t>
  </si>
  <si>
    <t xml:space="preserve">      （2）公务用车购置费</t>
  </si>
  <si>
    <t>备注：</t>
  </si>
  <si>
    <r>
      <rPr>
        <sz val="11"/>
        <rFont val="楷体"/>
        <charset val="134"/>
      </rPr>
      <t xml:space="preserve">1.按照党中央、国务院有关文件及部门预算管理有关规定，“三公”经费包括因公出国（境）费、公务用车购置及运行费和公务接待费。（1）因公出国（境）费，指单位工作人员公务出国（境）的国际旅费、国外城市间交通费、住宿费、伙食费、培训费、公杂费等支出。（2）公务用车购置及运行费，指单位公务用车购置费(含车辆购置税、牌照费)及燃料费、维修费、过桥过路费、保险费、安全奖励费用等支出，公务用车指车改后单位按规定保留的用于履行公务的机动车辆，包括领导干部用车、一般公务用车和执法执勤用车等。（3）公务接待费，指单位按规定开支的各类公务接待（含外宾接待）费用。 </t>
    </r>
    <r>
      <rPr>
        <sz val="11"/>
        <rFont val="Arial"/>
        <charset val="134"/>
      </rPr>
      <t> </t>
    </r>
    <r>
      <rPr>
        <sz val="11"/>
        <rFont val="楷体"/>
        <charset val="134"/>
      </rPr>
      <t xml:space="preserve">   </t>
    </r>
  </si>
  <si>
    <t>2.经汇总，本级2021年使用一般公共预算拨款安排的“三公”经费预算数为1123万元，比上年预算数减少259万元。其中，因公出国（境）经费63万元，与上年预算数相比下降18.18%；公务接待费694万元，与上年预算数相比下降9.4%；公务用车购置经费30万元，与上年预算数持平；公务用车运行经费336万元，与上年预算数相比下降33.99%。“三公”经费预算下降的主要原因是各单位严格遵守中央八项规定精神及贯彻落实“公车改革”政策，厉行节约，从严控制“三公”经费开支。</t>
  </si>
  <si>
    <t>附表1-10</t>
  </si>
  <si>
    <t>2021年度政府性基金收入预算表（县级不需公开本表）</t>
  </si>
  <si>
    <t>项      目</t>
  </si>
  <si>
    <t>非税收入</t>
  </si>
  <si>
    <t xml:space="preserve">   政府性基金收入</t>
  </si>
  <si>
    <t xml:space="preserve">      港口建设费收入</t>
  </si>
  <si>
    <t xml:space="preserve">      国家电影事业发展专项资金收入</t>
  </si>
  <si>
    <t xml:space="preserve">      国有土地收益基金收入</t>
  </si>
  <si>
    <t xml:space="preserve">      农业土地开发资金收入</t>
  </si>
  <si>
    <t xml:space="preserve">      国有土地使用权出让收入</t>
  </si>
  <si>
    <t xml:space="preserve">      大中型水库库区基金收入</t>
  </si>
  <si>
    <t xml:space="preserve">      彩票公益金收入</t>
  </si>
  <si>
    <t xml:space="preserve">      城市基础设施配套费收入</t>
  </si>
  <si>
    <t xml:space="preserve">      小型水库移民扶助基金收入</t>
  </si>
  <si>
    <t xml:space="preserve">      国家重大水利工程建设基金收入</t>
  </si>
  <si>
    <t xml:space="preserve">      污水处理费收入</t>
  </si>
  <si>
    <t xml:space="preserve">      彩票发行机构和彩票销售机构的业务费用</t>
  </si>
  <si>
    <t xml:space="preserve">      其他政府性基金收入</t>
  </si>
  <si>
    <t>本年收入小计</t>
  </si>
  <si>
    <t>债务收入</t>
  </si>
  <si>
    <t>转移性收入</t>
  </si>
  <si>
    <t xml:space="preserve">      上级补助收入</t>
  </si>
  <si>
    <t xml:space="preserve">      下级上解收入</t>
  </si>
  <si>
    <t xml:space="preserve">      上年结余收入</t>
  </si>
  <si>
    <t xml:space="preserve">      调入资金</t>
  </si>
  <si>
    <t xml:space="preserve">      债务转贷收入 </t>
  </si>
  <si>
    <t>附表1-11</t>
  </si>
  <si>
    <t>2021年度政府性基金支出预算表（县级不需公开本表）</t>
  </si>
  <si>
    <t>一、文化体育与传媒支出</t>
  </si>
  <si>
    <t>二、社会保障和就业支出</t>
  </si>
  <si>
    <t>三、节能环保支出</t>
  </si>
  <si>
    <t>四、城乡社区支出</t>
  </si>
  <si>
    <t>五、农林水支出</t>
  </si>
  <si>
    <t>六、交通运输支出</t>
  </si>
  <si>
    <t>七、资源勘探信息等支出</t>
  </si>
  <si>
    <t>八、商业服务业等支出</t>
  </si>
  <si>
    <t>九、其他支出</t>
  </si>
  <si>
    <t>十、债务付息支出</t>
  </si>
  <si>
    <t>十一、债务发行费用支出</t>
  </si>
  <si>
    <t>本年支出小计</t>
  </si>
  <si>
    <t>补助下级支出</t>
  </si>
  <si>
    <t>上解上级支出</t>
  </si>
  <si>
    <t xml:space="preserve">债务转贷支出 </t>
  </si>
  <si>
    <t>年终结余</t>
  </si>
  <si>
    <t>附表1-12</t>
  </si>
  <si>
    <t>2021年度本级政府性基金收入预算表</t>
  </si>
  <si>
    <t>附表1-13</t>
  </si>
  <si>
    <t>2021年度本级政府性基金支出预算表</t>
  </si>
  <si>
    <t>一、文化旅游体育与传媒支出</t>
  </si>
  <si>
    <t xml:space="preserve">    其中：旅游发展基金支出</t>
  </si>
  <si>
    <t xml:space="preserve">           其他旅游发展基金支出</t>
  </si>
  <si>
    <t xml:space="preserve">    其中：大中型水库移民后期扶持基金支出</t>
  </si>
  <si>
    <t xml:space="preserve">           移民补助</t>
  </si>
  <si>
    <t xml:space="preserve">           基础设施建设和经济发展</t>
  </si>
  <si>
    <t xml:space="preserve">   其中：国有土地使用权出让收入及对应专项债务收入安排的支出</t>
  </si>
  <si>
    <t xml:space="preserve">           土地开发支出（国有土地使用权出让收入安排的支出）</t>
  </si>
  <si>
    <t xml:space="preserve">           城市建设支出</t>
  </si>
  <si>
    <t xml:space="preserve">           土地出让业务支出</t>
  </si>
  <si>
    <t xml:space="preserve">           征地和拆迁补偿支出（国有土地使用权出让收入支出）</t>
  </si>
  <si>
    <t xml:space="preserve">           农村基础设施建设支出</t>
  </si>
  <si>
    <t xml:space="preserve">           其他国有土地使用权出让收入安排的支出</t>
  </si>
  <si>
    <t xml:space="preserve">         农业土地开发资金安排的支出</t>
  </si>
  <si>
    <t xml:space="preserve">         城市基础设施配套费安排的支出</t>
  </si>
  <si>
    <t xml:space="preserve">           城市环境卫生</t>
  </si>
  <si>
    <t xml:space="preserve">           其他城市基础设施配套费安排的支出</t>
  </si>
  <si>
    <t xml:space="preserve">         污水处理费安排的支出</t>
  </si>
  <si>
    <t xml:space="preserve">           代征手续费</t>
  </si>
  <si>
    <t xml:space="preserve">           污水处理设施建设和运营</t>
  </si>
  <si>
    <t xml:space="preserve">         城市基础设施配套费对应专项债务收入安排的支出</t>
  </si>
  <si>
    <t xml:space="preserve">           其他城市基础设施配套费对应专项债务收入安排的支出</t>
  </si>
  <si>
    <t xml:space="preserve">   其中：大中型水库库区基金安排的支出</t>
  </si>
  <si>
    <t xml:space="preserve">          基础设施建设和经济发展</t>
  </si>
  <si>
    <t xml:space="preserve">        国家重大水利工程建设基金安排的支出</t>
  </si>
  <si>
    <t xml:space="preserve">          其他重大水利工程建设基金支出</t>
  </si>
  <si>
    <t>七、资源勘探工业信息等支出</t>
  </si>
  <si>
    <t xml:space="preserve">   其中：彩票公益金及对应专项债务收入安排的支出</t>
  </si>
  <si>
    <t xml:space="preserve">           用于社会福利的彩票公益金支出</t>
  </si>
  <si>
    <t xml:space="preserve">           用于体育事业的彩票公益金支出</t>
  </si>
  <si>
    <t xml:space="preserve">           用于教育事业的彩票公益金支出</t>
  </si>
  <si>
    <t xml:space="preserve">           用于扶贫的彩票公益金支出</t>
  </si>
  <si>
    <t xml:space="preserve">           用于残疾人事业的彩票公益金支出</t>
  </si>
  <si>
    <t xml:space="preserve">           用于其他社会事业公益事业的彩票公益金支出</t>
  </si>
  <si>
    <t xml:space="preserve">   其中：地方政府专项债务付息支出</t>
  </si>
  <si>
    <t xml:space="preserve">           国有土地使用权出让金债务付息支出</t>
  </si>
  <si>
    <t xml:space="preserve">           土地储备专项债券付息支出</t>
  </si>
  <si>
    <t xml:space="preserve">           其他地方自行试点项目收益专项债券付息支出</t>
  </si>
  <si>
    <t xml:space="preserve">   其中：地方政府专项债务发行费用支出</t>
  </si>
  <si>
    <t xml:space="preserve">           其他地方自行试点项目收益专项债务发行费用支出</t>
  </si>
  <si>
    <t>附表1-14</t>
  </si>
  <si>
    <t>2021年度政府性基金转移支付预算表</t>
  </si>
  <si>
    <t>汀州镇</t>
  </si>
  <si>
    <t>大同镇</t>
  </si>
  <si>
    <t>古城镇</t>
  </si>
  <si>
    <t>铁长乡</t>
  </si>
  <si>
    <t>庵杰乡</t>
  </si>
  <si>
    <t>新桥镇</t>
  </si>
  <si>
    <t>馆前镇</t>
  </si>
  <si>
    <t>童坊镇</t>
  </si>
  <si>
    <t>策武镇</t>
  </si>
  <si>
    <t>河田镇</t>
  </si>
  <si>
    <t>三洲镇</t>
  </si>
  <si>
    <t>南山镇</t>
  </si>
  <si>
    <t>涂坊镇</t>
  </si>
  <si>
    <t>宣成乡</t>
  </si>
  <si>
    <t>羊牯乡</t>
  </si>
  <si>
    <t>濯田镇</t>
  </si>
  <si>
    <t>四都镇</t>
  </si>
  <si>
    <t>红山乡</t>
  </si>
  <si>
    <t>无</t>
  </si>
  <si>
    <t>备注：本县（市、区）所辖乡镇作为一级预算部门管理，未单独编制政府预算，为此未有政府性基金对下税收返还和转移支付预算数据。</t>
  </si>
  <si>
    <t>附表1-15</t>
  </si>
  <si>
    <t>2021年度国有资本经营收入预算表（县级不需公开本表）</t>
  </si>
  <si>
    <t>一、利润收入</t>
  </si>
  <si>
    <t>二、股利、股息收入</t>
  </si>
  <si>
    <t>三、产权转让收入</t>
  </si>
  <si>
    <t>四、清算收入</t>
  </si>
  <si>
    <t>五、其他国有资本经营预算收入</t>
  </si>
  <si>
    <t xml:space="preserve">    国有资本经营预算转移支付收入</t>
  </si>
  <si>
    <t xml:space="preserve">    上年结转收入</t>
  </si>
  <si>
    <t>附表1-16</t>
  </si>
  <si>
    <t>2021年度国有资本经营支出预算表（县级不需公开本表）</t>
  </si>
  <si>
    <t>一、解决历史遗留问题及改革成本支出</t>
  </si>
  <si>
    <t>二、国有企业资本金注入</t>
  </si>
  <si>
    <t>三、国有企业政策性补贴</t>
  </si>
  <si>
    <t>四、金融国有资本经营预算支出</t>
  </si>
  <si>
    <t>五、其他国有资本经营预算支出</t>
  </si>
  <si>
    <t xml:space="preserve">    国有资本经营预算转移支付支出</t>
  </si>
  <si>
    <t xml:space="preserve">    调出资金</t>
  </si>
  <si>
    <t>附表1-17</t>
  </si>
  <si>
    <t>2021年度本级国有资本经营收入预算表</t>
  </si>
  <si>
    <t xml:space="preserve">    其中：其他国有资本经营预算企业利润收入</t>
  </si>
  <si>
    <t xml:space="preserve">    其中：其他国有资本经营预算企业股利、股息收入</t>
  </si>
  <si>
    <t>附表1-18</t>
  </si>
  <si>
    <t>2021年度本级国有资本经营支出预算表</t>
  </si>
  <si>
    <t xml:space="preserve"> 其中：厂办大集体改革支出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</si>
  <si>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</si>
  <si>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</si>
  <si>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</si>
  <si>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</si>
  <si>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</si>
  <si>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</si>
  <si>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离休干部医药补助支出</t>
  </si>
  <si>
    <t>其他解决历史遗留问题及改革成本支出</t>
  </si>
  <si>
    <t xml:space="preserve"> 其中：国有经济结构调整支出</t>
  </si>
  <si>
    <t>公益性设施投资支出</t>
  </si>
  <si>
    <t>前瞻性战略性产业发展支出</t>
  </si>
  <si>
    <t>生态环境保护支出</t>
  </si>
  <si>
    <t>支持科技进步支出</t>
  </si>
  <si>
    <t>保障国有经济安全支出</t>
  </si>
  <si>
    <t>对外投资合作支出</t>
  </si>
  <si>
    <t>其他国有企业资本金注入</t>
  </si>
  <si>
    <t>本年支出合计</t>
  </si>
  <si>
    <t>附表1-19</t>
  </si>
  <si>
    <t>2021年度社会保险基金预算收入表（县级不需公开本表）</t>
  </si>
  <si>
    <t>一、企业职工基本养老保险基金收入</t>
  </si>
  <si>
    <t>二、城乡居民基本养老保险基金收入</t>
  </si>
  <si>
    <t>三、机关事业单位基本养老保险基金收入</t>
  </si>
  <si>
    <t>四、职工基本医疗保险基金收入</t>
  </si>
  <si>
    <t>五、居民基本医疗保险基金收入</t>
  </si>
  <si>
    <r>
      <rPr>
        <sz val="11"/>
        <color indexed="8"/>
        <rFont val="Times New Roman"/>
        <charset val="134"/>
      </rPr>
      <t xml:space="preserve"> (</t>
    </r>
    <r>
      <rPr>
        <sz val="11"/>
        <color indexed="8"/>
        <rFont val="宋体"/>
        <charset val="134"/>
      </rPr>
      <t>一</t>
    </r>
    <r>
      <rPr>
        <sz val="11"/>
        <color indexed="8"/>
        <rFont val="Times New Roman"/>
        <charset val="134"/>
      </rPr>
      <t xml:space="preserve">) </t>
    </r>
    <r>
      <rPr>
        <sz val="11"/>
        <color indexed="8"/>
        <rFont val="宋体"/>
        <charset val="134"/>
      </rPr>
      <t>城乡居民基本医疗保险基金收入</t>
    </r>
  </si>
  <si>
    <t>(二) 新型农村合作医疗基金收入</t>
  </si>
  <si>
    <r>
      <rPr>
        <sz val="11"/>
        <color indexed="8"/>
        <rFont val="Times New Roman"/>
        <charset val="134"/>
      </rPr>
      <t xml:space="preserve"> (</t>
    </r>
    <r>
      <rPr>
        <sz val="11"/>
        <color indexed="8"/>
        <rFont val="宋体"/>
        <charset val="134"/>
      </rPr>
      <t>三</t>
    </r>
    <r>
      <rPr>
        <sz val="11"/>
        <color indexed="8"/>
        <rFont val="Times New Roman"/>
        <charset val="134"/>
      </rPr>
      <t xml:space="preserve">) </t>
    </r>
    <r>
      <rPr>
        <sz val="11"/>
        <color indexed="8"/>
        <rFont val="宋体"/>
        <charset val="134"/>
      </rPr>
      <t>城镇居民基本医疗保险基金收入</t>
    </r>
  </si>
  <si>
    <t>六、工伤保险基金收入</t>
  </si>
  <si>
    <t>七、失业保险基金收入</t>
  </si>
  <si>
    <t>八、生育保险基金收入</t>
  </si>
  <si>
    <t>合    计</t>
  </si>
  <si>
    <t>附表1-20</t>
  </si>
  <si>
    <t>2021年度社会保险基金预算支出表（县级不需公开本表）</t>
  </si>
  <si>
    <t>一、企业职工基本养老保险基金支出</t>
  </si>
  <si>
    <t>二、城乡居民基本养老保险基金支出</t>
  </si>
  <si>
    <t>三、机关事业单位基本养老保险基金支出</t>
  </si>
  <si>
    <t>四、职工基本医疗保险基金支出</t>
  </si>
  <si>
    <t>五、居民基本医疗保险基金支出</t>
  </si>
  <si>
    <t xml:space="preserve"> (一) 城乡居民基本医疗保险基金支出</t>
  </si>
  <si>
    <t>(二) 新型农村合作医疗基金支出</t>
  </si>
  <si>
    <t xml:space="preserve"> (三) 城镇居民基本医疗保险基金支出</t>
  </si>
  <si>
    <t>六、工伤保险基金支出</t>
  </si>
  <si>
    <t>七、失业保险基金支出</t>
  </si>
  <si>
    <t>八、生育保险基金支出</t>
  </si>
  <si>
    <t>附表1-21</t>
  </si>
  <si>
    <t>2021年度本级社会保险基金预算收入表</t>
  </si>
  <si>
    <t>项　目</t>
  </si>
  <si>
    <t xml:space="preserve">    其中：保险费收入</t>
  </si>
  <si>
    <t xml:space="preserve">          财政补贴收入</t>
  </si>
  <si>
    <t xml:space="preserve">          利息收入</t>
  </si>
  <si>
    <t xml:space="preserve">          其他收入</t>
  </si>
  <si>
    <t xml:space="preserve">          动用上年结余收入</t>
  </si>
  <si>
    <t xml:space="preserve">          转移收入</t>
  </si>
  <si>
    <t xml:space="preserve">          委托投资收益</t>
  </si>
  <si>
    <t xml:space="preserve"> (一) 城乡居民基本医疗保险基金收入</t>
  </si>
  <si>
    <t xml:space="preserve"> (三) 城镇居民基本医疗保险基金收入</t>
  </si>
  <si>
    <r>
      <rPr>
        <sz val="11"/>
        <color indexed="8"/>
        <rFont val="Times New Roman"/>
        <charset val="134"/>
      </rPr>
      <t xml:space="preserve">       </t>
    </r>
    <r>
      <rPr>
        <sz val="11"/>
        <color indexed="8"/>
        <rFont val="宋体"/>
        <charset val="134"/>
      </rPr>
      <t>其中：保险费收入</t>
    </r>
  </si>
  <si>
    <r>
      <rPr>
        <sz val="11"/>
        <color indexed="8"/>
        <rFont val="Times New Roman"/>
        <charset val="134"/>
      </rPr>
      <t xml:space="preserve">                  </t>
    </r>
    <r>
      <rPr>
        <sz val="11"/>
        <color indexed="8"/>
        <rFont val="宋体"/>
        <charset val="134"/>
      </rPr>
      <t>财政补贴收入</t>
    </r>
  </si>
  <si>
    <r>
      <rPr>
        <sz val="11"/>
        <color indexed="8"/>
        <rFont val="Times New Roman"/>
        <charset val="134"/>
      </rPr>
      <t xml:space="preserve">                  </t>
    </r>
    <r>
      <rPr>
        <sz val="11"/>
        <color indexed="8"/>
        <rFont val="宋体"/>
        <charset val="134"/>
      </rPr>
      <t>利息收入</t>
    </r>
  </si>
  <si>
    <t>附表1-22</t>
  </si>
  <si>
    <t>2021年度本级社会保险基金预算支出表</t>
  </si>
  <si>
    <t xml:space="preserve">    其中：基本养老金</t>
  </si>
  <si>
    <t xml:space="preserve">          医疗补助金</t>
  </si>
  <si>
    <t xml:space="preserve">          丧葬抚恤补助</t>
  </si>
  <si>
    <t xml:space="preserve">          其他企业职工基本养老保险基金支出</t>
  </si>
  <si>
    <t xml:space="preserve">    其中：社会保险待遇支出</t>
  </si>
  <si>
    <t xml:space="preserve">          转移支出</t>
  </si>
  <si>
    <t xml:space="preserve">          其他支出</t>
  </si>
  <si>
    <t xml:space="preserve">    其中：职工基本医疗保险统筹基金</t>
  </si>
  <si>
    <t xml:space="preserve">          职工医疗保险个人账户基金</t>
  </si>
  <si>
    <t xml:space="preserve">          其他职工基本医疗保险基金支出</t>
  </si>
  <si>
    <t xml:space="preserve">    其中：城乡居民基本医疗保险基金医疗待遇支出</t>
  </si>
  <si>
    <t xml:space="preserve">          大病医疗保险支出</t>
  </si>
  <si>
    <t xml:space="preserve">          其他城乡居民基本医疗保险基金支出</t>
  </si>
  <si>
    <t xml:space="preserve">     其中：新型农村合作医疗基金医疗待遇支出</t>
  </si>
  <si>
    <t xml:space="preserve">           大病医疗保险支出</t>
  </si>
  <si>
    <t xml:space="preserve">           其他新型农村合作医疗基金支出</t>
  </si>
  <si>
    <t xml:space="preserve">     其中：城镇居民基本医疗保险基金医疗待遇支出</t>
  </si>
  <si>
    <t xml:space="preserve">           其他城镇居民基本医疗保险基金支出</t>
  </si>
  <si>
    <t xml:space="preserve">    其中：工伤保险待遇支出</t>
  </si>
  <si>
    <t xml:space="preserve">          劳动能力鉴定支出</t>
  </si>
  <si>
    <t xml:space="preserve">          工伤预防费用支出</t>
  </si>
  <si>
    <t xml:space="preserve">          其他工伤保险基金支出</t>
  </si>
  <si>
    <t xml:space="preserve">    其中：失业保险金</t>
  </si>
  <si>
    <t xml:space="preserve">          医疗保险费</t>
  </si>
  <si>
    <t xml:space="preserve">          职业培训和职业介绍补贴</t>
  </si>
  <si>
    <t xml:space="preserve">          其他失业保险基金支出</t>
  </si>
  <si>
    <t xml:space="preserve">    其中：生育医疗费用支出</t>
  </si>
  <si>
    <t xml:space="preserve">          生育津贴支出</t>
  </si>
  <si>
    <t xml:space="preserve">          其他生育保险基金支出</t>
  </si>
  <si>
    <t>附表1-23</t>
  </si>
  <si>
    <t>2021年度本级财政专项资金管理清单目录（县级不需公开本表）</t>
  </si>
  <si>
    <t>类级科目名称/专项资金立项名称</t>
  </si>
  <si>
    <t>资金主管部门</t>
  </si>
  <si>
    <t>当年预算安排金额</t>
  </si>
  <si>
    <t>其中：</t>
  </si>
  <si>
    <t>公共财政预算</t>
  </si>
  <si>
    <t>政府性基金预算</t>
  </si>
  <si>
    <t>其中：××专项资金项目……………</t>
  </si>
  <si>
    <t>二、公共安全支出</t>
  </si>
  <si>
    <t>三、教育支出</t>
  </si>
  <si>
    <t>四、科学技术支出</t>
  </si>
  <si>
    <t>五、文化体育与传媒支出</t>
  </si>
  <si>
    <t>六、社会保障和就业支出</t>
  </si>
  <si>
    <t>七、医疗卫生与计划生育支出</t>
  </si>
  <si>
    <t>八、节能环保支出</t>
  </si>
  <si>
    <t>九、城乡社区支出</t>
  </si>
  <si>
    <t>十、农林水支出</t>
  </si>
  <si>
    <t>十一、交通运输支出</t>
  </si>
  <si>
    <t>十二、资源勘探信息等支出</t>
  </si>
  <si>
    <t>十三、商业服务业等支出</t>
  </si>
  <si>
    <t>十四、金融支出</t>
  </si>
  <si>
    <t>十五、援助其他地区支出</t>
  </si>
  <si>
    <t>十六、国土海洋气象等支出</t>
  </si>
  <si>
    <t>十七、住房保障支出</t>
  </si>
  <si>
    <t>十八、粮油物资储备支出</t>
  </si>
  <si>
    <t>附表1-24</t>
  </si>
  <si>
    <t>2020年度政府一般债务余额和限额情况表</t>
  </si>
  <si>
    <t>政府债务余额</t>
  </si>
  <si>
    <t>1. 2019年末一般债务余额</t>
  </si>
  <si>
    <t>2. 2020年新增一般债务额</t>
  </si>
  <si>
    <t>3. 2020年偿还一般债务本金</t>
  </si>
  <si>
    <t>4. 2020年末一般债务余额</t>
  </si>
  <si>
    <t>政府债务限额</t>
  </si>
  <si>
    <t>1．2019年一般债务限额</t>
  </si>
  <si>
    <t>2．2020年新增一般债务限额</t>
  </si>
  <si>
    <t>3. 2020年收回一般债务限额</t>
  </si>
  <si>
    <t>4．2020年一般债务限额</t>
  </si>
  <si>
    <t>备注：在公开年度政府预算时，公开上年末债务余额和限额情况；在本级人大常委会通过本级预算调整方案（增加债务限额）后，公开本级债务限额情况；在公开年度政府决算时，公开本年债务余额和限额情况。</t>
  </si>
  <si>
    <t>附表1-25</t>
  </si>
  <si>
    <t>2020年度本级政府一般债务余额和限额情况表（县级不需公开本表）</t>
  </si>
  <si>
    <t>3．2020年一般债务限额</t>
  </si>
  <si>
    <t>附表1-26</t>
  </si>
  <si>
    <t>2020年度政府专项债务余额和限额情况表</t>
  </si>
  <si>
    <t>1. 2019年末专项债务余额</t>
  </si>
  <si>
    <t>2. 2020年新增专项债务额</t>
  </si>
  <si>
    <t>3. 2020年偿还专项债务本金</t>
  </si>
  <si>
    <t>4. 2020年末专项债务余额</t>
  </si>
  <si>
    <t>1．2019年专项债务限额</t>
  </si>
  <si>
    <t>2．2020年新增专项债务限额</t>
  </si>
  <si>
    <t>3．2020年专项债务限额</t>
  </si>
  <si>
    <t>附表1-27</t>
  </si>
  <si>
    <t>2020年度本级政府专项债务余额和限额情况表（县级不需公开本表）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</si>
</sst>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2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_-;\-\¥* #,##0_-;_-\¥* &quot;-&quot;_-;_-@_-"/>
    <numFmt numFmtId="177" formatCode="_ \¥* #,##0.00_ ;_ \¥* \-#,##0.00_ ;_ \¥* &quot;-&quot;??_ ;_ @_ "/>
    <numFmt numFmtId="178" formatCode="_-* #,##0.0000_-;\-* #,##0.0000_-;_-* &quot;-&quot;??_-;_-@_-"/>
    <numFmt numFmtId="179" formatCode="_-* #,##0.00_-;\-* #,##0.00_-;_-* &quot;-&quot;??_-;_-@_-"/>
    <numFmt numFmtId="180" formatCode="0.0"/>
    <numFmt numFmtId="181" formatCode="\$#,##0.00;\(\$#,##0.00\)"/>
    <numFmt numFmtId="182" formatCode="_(&quot;$&quot;* #,##0.00_);_(&quot;$&quot;* \(#,##0.00\);_(&quot;$&quot;* &quot;-&quot;??_);_(@_)"/>
    <numFmt numFmtId="183" formatCode="#,##0;\-#,##0;&quot;-&quot;"/>
    <numFmt numFmtId="184" formatCode="#,##0;\(#,##0\)"/>
    <numFmt numFmtId="185" formatCode="_(* #,##0.00_);_(* \(#,##0.00\);_(* &quot;-&quot;??_);_(@_)"/>
    <numFmt numFmtId="186" formatCode="_-&quot;$&quot;* #,##0_-;\-&quot;$&quot;* #,##0_-;_-&quot;$&quot;* &quot;-&quot;_-;_-@_-"/>
    <numFmt numFmtId="187" formatCode="\$#,##0;\(\$#,##0\)"/>
    <numFmt numFmtId="188" formatCode="#,##0.000_ "/>
    <numFmt numFmtId="189" formatCode="_-* #,##0_-;\-* #,##0_-;_-* &quot;-&quot;_-;_-@_-"/>
    <numFmt numFmtId="190" formatCode="#,##0_ ;[Red]\-#,##0\ "/>
    <numFmt numFmtId="191" formatCode="0_ ;[Red]\-0\ "/>
    <numFmt numFmtId="192" formatCode="0.00_ ;[Red]\-0.00\ "/>
    <numFmt numFmtId="193" formatCode="0.0%"/>
    <numFmt numFmtId="194" formatCode="#,##0_ "/>
    <numFmt numFmtId="195" formatCode="#,##0_);[Red]\(#,##0\)"/>
    <numFmt numFmtId="196" formatCode="0_ "/>
  </numFmts>
  <fonts count="105">
    <font>
      <sz val="12"/>
      <name val="宋体"/>
      <charset val="134"/>
    </font>
    <font>
      <b/>
      <sz val="16"/>
      <color theme="1"/>
      <name val="方正小标宋_GBK"/>
      <charset val="134"/>
    </font>
    <font>
      <sz val="11"/>
      <name val="宋体"/>
      <charset val="134"/>
    </font>
    <font>
      <sz val="11"/>
      <color theme="1"/>
      <name val="Arial"/>
      <charset val="134"/>
    </font>
    <font>
      <sz val="10"/>
      <color theme="1"/>
      <name val="宋体"/>
      <charset val="134"/>
    </font>
    <font>
      <b/>
      <sz val="11"/>
      <color theme="1"/>
      <name val="宋体"/>
      <charset val="134"/>
      <scheme val="minor"/>
    </font>
    <font>
      <sz val="11"/>
      <color theme="1"/>
      <name val="宋体"/>
      <charset val="134"/>
      <scheme val="minor"/>
    </font>
    <font>
      <sz val="11"/>
      <name val="宋体"/>
      <charset val="134"/>
      <scheme val="minor"/>
    </font>
    <font>
      <sz val="11"/>
      <name val="华文楷体"/>
      <charset val="134"/>
    </font>
    <font>
      <sz val="11"/>
      <name val="楷体"/>
      <charset val="134"/>
    </font>
    <font>
      <b/>
      <sz val="16"/>
      <name val="方正小标宋_GBK"/>
      <charset val="134"/>
    </font>
    <font>
      <sz val="10"/>
      <name val="宋体"/>
      <charset val="134"/>
    </font>
    <font>
      <b/>
      <sz val="11"/>
      <name val="宋体"/>
      <charset val="134"/>
      <scheme val="major"/>
    </font>
    <font>
      <b/>
      <sz val="11"/>
      <name val="宋体"/>
      <charset val="134"/>
    </font>
    <font>
      <sz val="11"/>
      <name val="宋体"/>
      <charset val="134"/>
      <scheme val="major"/>
    </font>
    <font>
      <b/>
      <sz val="16"/>
      <color indexed="8"/>
      <name val="方正小标宋_GBK"/>
      <charset val="134"/>
    </font>
    <font>
      <sz val="12"/>
      <color indexed="9"/>
      <name val="宋体"/>
      <charset val="134"/>
    </font>
    <font>
      <sz val="11"/>
      <color indexed="8"/>
      <name val="黑体"/>
      <charset val="134"/>
    </font>
    <font>
      <b/>
      <sz val="11"/>
      <color indexed="8"/>
      <name val="宋体"/>
      <charset val="134"/>
    </font>
    <font>
      <sz val="11"/>
      <color indexed="8"/>
      <name val="Times New Roman"/>
      <charset val="134"/>
    </font>
    <font>
      <sz val="11"/>
      <color indexed="8"/>
      <name val="宋体"/>
      <charset val="134"/>
    </font>
    <font>
      <b/>
      <sz val="12"/>
      <name val="宋体"/>
      <charset val="134"/>
    </font>
    <font>
      <sz val="10"/>
      <name val="宋体"/>
      <charset val="134"/>
      <scheme val="minor"/>
    </font>
    <font>
      <sz val="12"/>
      <color indexed="8"/>
      <name val="宋体"/>
      <charset val="134"/>
    </font>
    <font>
      <sz val="10"/>
      <color indexed="8"/>
      <name val="宋体"/>
      <charset val="134"/>
    </font>
    <font>
      <b/>
      <sz val="11"/>
      <color indexed="8"/>
      <name val="宋体"/>
      <charset val="134"/>
      <scheme val="minor"/>
    </font>
    <font>
      <sz val="11"/>
      <color indexed="8"/>
      <name val="宋体"/>
      <charset val="134"/>
      <scheme val="minor"/>
    </font>
    <font>
      <b/>
      <sz val="11"/>
      <name val="宋体"/>
      <charset val="134"/>
      <scheme val="minor"/>
    </font>
    <font>
      <b/>
      <sz val="12"/>
      <color indexed="8"/>
      <name val="宋体"/>
      <charset val="134"/>
      <scheme val="minor"/>
    </font>
    <font>
      <sz val="12"/>
      <name val="华文楷体"/>
      <charset val="134"/>
    </font>
    <font>
      <b/>
      <sz val="11"/>
      <color indexed="8"/>
      <name val="楷体"/>
      <charset val="134"/>
    </font>
    <font>
      <sz val="9"/>
      <color indexed="8"/>
      <name val="宋体"/>
      <charset val="134"/>
    </font>
    <font>
      <sz val="12"/>
      <name val="黑体"/>
      <charset val="134"/>
    </font>
    <font>
      <sz val="11"/>
      <name val="黑体"/>
      <charset val="134"/>
    </font>
    <font>
      <b/>
      <sz val="11"/>
      <name val="黑体"/>
      <charset val="134"/>
    </font>
    <font>
      <sz val="16"/>
      <name val="宋体"/>
      <charset val="134"/>
    </font>
    <font>
      <b/>
      <sz val="18"/>
      <name val="方正小标宋_GBK"/>
      <charset val="134"/>
    </font>
    <font>
      <b/>
      <sz val="12"/>
      <name val="楷体"/>
      <charset val="134"/>
    </font>
    <font>
      <sz val="12"/>
      <name val="宋体"/>
      <charset val="134"/>
      <scheme val="minor"/>
    </font>
    <font>
      <sz val="12"/>
      <color theme="1"/>
      <name val="宋体"/>
      <charset val="134"/>
      <scheme val="minor"/>
    </font>
    <font>
      <sz val="16"/>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9"/>
      <name val="宋体"/>
      <charset val="134"/>
    </font>
    <font>
      <sz val="11"/>
      <color indexed="17"/>
      <name val="宋体"/>
      <charset val="134"/>
    </font>
    <font>
      <b/>
      <sz val="15"/>
      <color indexed="56"/>
      <name val="宋体"/>
      <charset val="134"/>
    </font>
    <font>
      <sz val="11"/>
      <color indexed="42"/>
      <name val="宋体"/>
      <charset val="134"/>
    </font>
    <font>
      <b/>
      <sz val="11"/>
      <color indexed="52"/>
      <name val="宋体"/>
      <charset val="134"/>
    </font>
    <font>
      <b/>
      <sz val="18"/>
      <color indexed="56"/>
      <name val="宋体"/>
      <charset val="134"/>
    </font>
    <font>
      <sz val="12"/>
      <color indexed="20"/>
      <name val="宋体"/>
      <charset val="134"/>
    </font>
    <font>
      <sz val="11"/>
      <color indexed="20"/>
      <name val="宋体"/>
      <charset val="134"/>
    </font>
    <font>
      <b/>
      <sz val="18"/>
      <color indexed="62"/>
      <name val="宋体"/>
      <charset val="134"/>
    </font>
    <font>
      <sz val="11"/>
      <color indexed="62"/>
      <name val="宋体"/>
      <charset val="134"/>
    </font>
    <font>
      <sz val="10"/>
      <name val="Arial"/>
      <charset val="134"/>
    </font>
    <font>
      <sz val="11"/>
      <color indexed="60"/>
      <name val="宋体"/>
      <charset val="134"/>
    </font>
    <font>
      <sz val="11"/>
      <color indexed="52"/>
      <name val="宋体"/>
      <charset val="134"/>
    </font>
    <font>
      <i/>
      <sz val="11"/>
      <color indexed="23"/>
      <name val="宋体"/>
      <charset val="134"/>
    </font>
    <font>
      <b/>
      <sz val="11"/>
      <color indexed="42"/>
      <name val="宋体"/>
      <charset val="134"/>
    </font>
    <font>
      <sz val="11"/>
      <color indexed="10"/>
      <name val="宋体"/>
      <charset val="134"/>
    </font>
    <font>
      <b/>
      <sz val="11"/>
      <color indexed="56"/>
      <name val="宋体"/>
      <charset val="134"/>
    </font>
    <font>
      <b/>
      <sz val="11"/>
      <color indexed="9"/>
      <name val="宋体"/>
      <charset val="134"/>
    </font>
    <font>
      <b/>
      <sz val="21"/>
      <name val="楷体_GB2312"/>
      <charset val="134"/>
    </font>
    <font>
      <u/>
      <sz val="12"/>
      <color indexed="36"/>
      <name val="宋体"/>
      <charset val="134"/>
    </font>
    <font>
      <b/>
      <sz val="13"/>
      <color indexed="56"/>
      <name val="宋体"/>
      <charset val="134"/>
    </font>
    <font>
      <b/>
      <sz val="15"/>
      <color indexed="54"/>
      <name val="宋体"/>
      <charset val="134"/>
    </font>
    <font>
      <b/>
      <sz val="15"/>
      <color indexed="62"/>
      <name val="宋体"/>
      <charset val="134"/>
    </font>
    <font>
      <b/>
      <sz val="11"/>
      <color indexed="63"/>
      <name val="宋体"/>
      <charset val="134"/>
    </font>
    <font>
      <sz val="12"/>
      <name val="Helv"/>
      <charset val="134"/>
    </font>
    <font>
      <sz val="9"/>
      <name val="宋体"/>
      <charset val="134"/>
    </font>
    <font>
      <b/>
      <sz val="11"/>
      <color indexed="62"/>
      <name val="宋体"/>
      <charset val="134"/>
    </font>
    <font>
      <b/>
      <sz val="11"/>
      <color indexed="54"/>
      <name val="宋体"/>
      <charset val="134"/>
    </font>
    <font>
      <b/>
      <sz val="13"/>
      <color indexed="62"/>
      <name val="宋体"/>
      <charset val="134"/>
    </font>
    <font>
      <b/>
      <sz val="13"/>
      <color indexed="54"/>
      <name val="宋体"/>
      <charset val="134"/>
    </font>
    <font>
      <b/>
      <sz val="18"/>
      <color theme="3"/>
      <name val="宋体"/>
      <charset val="134"/>
      <scheme val="major"/>
    </font>
    <font>
      <sz val="7"/>
      <name val="Small Fonts"/>
      <charset val="134"/>
    </font>
    <font>
      <u/>
      <sz val="12"/>
      <color indexed="12"/>
      <name val="宋体"/>
      <charset val="134"/>
    </font>
    <font>
      <sz val="10"/>
      <name val="Times New Roman"/>
      <charset val="134"/>
    </font>
    <font>
      <b/>
      <sz val="18"/>
      <name val="Arial"/>
      <charset val="134"/>
    </font>
    <font>
      <sz val="10"/>
      <color indexed="8"/>
      <name val="Arial"/>
      <charset val="134"/>
    </font>
    <font>
      <sz val="12"/>
      <name val="Arial"/>
      <charset val="134"/>
    </font>
    <font>
      <b/>
      <sz val="12"/>
      <name val="Arial"/>
      <charset val="134"/>
    </font>
    <font>
      <sz val="8"/>
      <name val="Times New Roman"/>
      <charset val="134"/>
    </font>
    <font>
      <sz val="12"/>
      <color indexed="17"/>
      <name val="宋体"/>
      <charset val="134"/>
    </font>
    <font>
      <sz val="18"/>
      <color indexed="54"/>
      <name val="宋体"/>
      <charset val="134"/>
    </font>
    <font>
      <sz val="10"/>
      <name val="MS Sans Serif"/>
      <charset val="134"/>
    </font>
    <font>
      <sz val="12"/>
      <name val="奔覆眉"/>
      <charset val="134"/>
    </font>
    <font>
      <sz val="12"/>
      <name val="Courier"/>
      <charset val="134"/>
    </font>
    <font>
      <sz val="11"/>
      <name val="Arial"/>
      <charset val="134"/>
    </font>
  </fonts>
  <fills count="58">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9"/>
        <bgColor indexed="64"/>
      </patternFill>
    </fill>
    <fill>
      <patternFill patternType="solid">
        <fgColor indexed="30"/>
        <bgColor indexed="64"/>
      </patternFill>
    </fill>
    <fill>
      <patternFill patternType="solid">
        <fgColor indexed="11"/>
        <bgColor indexed="64"/>
      </patternFill>
    </fill>
    <fill>
      <patternFill patternType="solid">
        <fgColor indexed="47"/>
        <bgColor indexed="64"/>
      </patternFill>
    </fill>
    <fill>
      <patternFill patternType="solid">
        <fgColor indexed="22"/>
        <bgColor indexed="64"/>
      </patternFill>
    </fill>
    <fill>
      <patternFill patternType="solid">
        <fgColor indexed="42"/>
        <bgColor indexed="64"/>
      </patternFill>
    </fill>
    <fill>
      <patternFill patternType="solid">
        <fgColor indexed="51"/>
        <bgColor indexed="64"/>
      </patternFill>
    </fill>
    <fill>
      <patternFill patternType="solid">
        <fgColor indexed="10"/>
        <bgColor indexed="64"/>
      </patternFill>
    </fill>
    <fill>
      <patternFill patternType="solid">
        <fgColor indexed="45"/>
        <bgColor indexed="64"/>
      </patternFill>
    </fill>
    <fill>
      <patternFill patternType="solid">
        <fgColor indexed="9"/>
        <bgColor indexed="64"/>
      </patternFill>
    </fill>
    <fill>
      <patternFill patternType="solid">
        <fgColor indexed="46"/>
        <bgColor indexed="64"/>
      </patternFill>
    </fill>
    <fill>
      <patternFill patternType="solid">
        <fgColor indexed="31"/>
        <bgColor indexed="64"/>
      </patternFill>
    </fill>
    <fill>
      <patternFill patternType="solid">
        <fgColor indexed="27"/>
        <bgColor indexed="64"/>
      </patternFill>
    </fill>
    <fill>
      <patternFill patternType="solid">
        <fgColor indexed="52"/>
        <bgColor indexed="64"/>
      </patternFill>
    </fill>
    <fill>
      <patternFill patternType="solid">
        <fgColor indexed="43"/>
        <bgColor indexed="64"/>
      </patternFill>
    </fill>
    <fill>
      <patternFill patternType="solid">
        <fgColor indexed="57"/>
        <bgColor indexed="64"/>
      </patternFill>
    </fill>
    <fill>
      <patternFill patternType="solid">
        <fgColor indexed="55"/>
        <bgColor indexed="64"/>
      </patternFill>
    </fill>
    <fill>
      <patternFill patternType="solid">
        <fgColor indexed="36"/>
        <bgColor indexed="64"/>
      </patternFill>
    </fill>
    <fill>
      <patternFill patternType="solid">
        <fgColor indexed="49"/>
        <bgColor indexed="64"/>
      </patternFill>
    </fill>
    <fill>
      <patternFill patternType="solid">
        <fgColor indexed="44"/>
        <bgColor indexed="64"/>
      </patternFill>
    </fill>
    <fill>
      <patternFill patternType="solid">
        <fgColor indexed="54"/>
        <bgColor indexed="64"/>
      </patternFill>
    </fill>
    <fill>
      <patternFill patternType="solid">
        <fgColor indexed="26"/>
        <bgColor indexed="64"/>
      </patternFill>
    </fill>
    <fill>
      <patternFill patternType="solid">
        <fgColor indexed="62"/>
        <bgColor indexed="64"/>
      </patternFill>
    </fill>
    <fill>
      <patternFill patternType="solid">
        <fgColor indexed="53"/>
        <bgColor indexed="64"/>
      </patternFill>
    </fill>
  </fills>
  <borders count="3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thick">
        <color indexed="22"/>
      </bottom>
      <diagonal/>
    </border>
    <border>
      <left/>
      <right/>
      <top/>
      <bottom style="thick">
        <color indexed="49"/>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bottom style="thick">
        <color indexed="44"/>
      </bottom>
      <diagonal/>
    </border>
    <border>
      <left/>
      <right/>
      <top style="thin">
        <color indexed="49"/>
      </top>
      <bottom style="double">
        <color indexed="49"/>
      </bottom>
      <diagonal/>
    </border>
    <border>
      <left/>
      <right/>
      <top style="medium">
        <color auto="1"/>
      </top>
      <bottom style="medium">
        <color auto="1"/>
      </bottom>
      <diagonal/>
    </border>
    <border>
      <left/>
      <right/>
      <top style="thin">
        <color auto="1"/>
      </top>
      <bottom style="thin">
        <color auto="1"/>
      </bottom>
      <diagonal/>
    </border>
    <border>
      <left/>
      <right/>
      <top style="thin">
        <color auto="1"/>
      </top>
      <bottom style="double">
        <color auto="1"/>
      </bottom>
      <diagonal/>
    </border>
    <border>
      <left/>
      <right/>
      <top/>
      <bottom style="medium">
        <color indexed="44"/>
      </bottom>
      <diagonal/>
    </border>
  </borders>
  <cellStyleXfs count="217">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6" fillId="3" borderId="5" applyNumberFormat="0" applyFont="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6" applyNumberFormat="0" applyFill="0" applyAlignment="0" applyProtection="0">
      <alignment vertical="center"/>
    </xf>
    <xf numFmtId="0" fontId="47" fillId="0" borderId="6" applyNumberFormat="0" applyFill="0" applyAlignment="0" applyProtection="0">
      <alignment vertical="center"/>
    </xf>
    <xf numFmtId="0" fontId="48" fillId="0" borderId="7" applyNumberFormat="0" applyFill="0" applyAlignment="0" applyProtection="0">
      <alignment vertical="center"/>
    </xf>
    <xf numFmtId="0" fontId="48" fillId="0" borderId="0" applyNumberFormat="0" applyFill="0" applyBorder="0" applyAlignment="0" applyProtection="0">
      <alignment vertical="center"/>
    </xf>
    <xf numFmtId="0" fontId="49" fillId="4" borderId="8" applyNumberFormat="0" applyAlignment="0" applyProtection="0">
      <alignment vertical="center"/>
    </xf>
    <xf numFmtId="0" fontId="50" fillId="5" borderId="9" applyNumberFormat="0" applyAlignment="0" applyProtection="0">
      <alignment vertical="center"/>
    </xf>
    <xf numFmtId="0" fontId="51" fillId="5" borderId="8" applyNumberFormat="0" applyAlignment="0" applyProtection="0">
      <alignment vertical="center"/>
    </xf>
    <xf numFmtId="0" fontId="52" fillId="6" borderId="10" applyNumberFormat="0" applyAlignment="0" applyProtection="0">
      <alignment vertical="center"/>
    </xf>
    <xf numFmtId="0" fontId="53" fillId="0" borderId="11" applyNumberFormat="0" applyFill="0" applyAlignment="0" applyProtection="0">
      <alignment vertical="center"/>
    </xf>
    <xf numFmtId="0" fontId="54" fillId="0" borderId="12" applyNumberFormat="0" applyFill="0" applyAlignment="0" applyProtection="0">
      <alignment vertical="center"/>
    </xf>
    <xf numFmtId="0" fontId="55" fillId="7" borderId="0" applyNumberFormat="0" applyBorder="0" applyAlignment="0" applyProtection="0">
      <alignment vertical="center"/>
    </xf>
    <xf numFmtId="0" fontId="56" fillId="8" borderId="0" applyNumberFormat="0" applyBorder="0" applyAlignment="0" applyProtection="0">
      <alignment vertical="center"/>
    </xf>
    <xf numFmtId="0" fontId="57" fillId="9" borderId="0" applyNumberFormat="0" applyBorder="0" applyAlignment="0" applyProtection="0">
      <alignment vertical="center"/>
    </xf>
    <xf numFmtId="0" fontId="58" fillId="10" borderId="0" applyNumberFormat="0" applyBorder="0" applyAlignment="0" applyProtection="0">
      <alignment vertical="center"/>
    </xf>
    <xf numFmtId="0" fontId="59" fillId="11" borderId="0" applyNumberFormat="0" applyBorder="0" applyAlignment="0" applyProtection="0">
      <alignment vertical="center"/>
    </xf>
    <xf numFmtId="0" fontId="59" fillId="12" borderId="0" applyNumberFormat="0" applyBorder="0" applyAlignment="0" applyProtection="0">
      <alignment vertical="center"/>
    </xf>
    <xf numFmtId="0" fontId="58" fillId="13" borderId="0" applyNumberFormat="0" applyBorder="0" applyAlignment="0" applyProtection="0">
      <alignment vertical="center"/>
    </xf>
    <xf numFmtId="0" fontId="58" fillId="14" borderId="0" applyNumberFormat="0" applyBorder="0" applyAlignment="0" applyProtection="0">
      <alignment vertical="center"/>
    </xf>
    <xf numFmtId="0" fontId="59" fillId="15" borderId="0" applyNumberFormat="0" applyBorder="0" applyAlignment="0" applyProtection="0">
      <alignment vertical="center"/>
    </xf>
    <xf numFmtId="0" fontId="59" fillId="16" borderId="0" applyNumberFormat="0" applyBorder="0" applyAlignment="0" applyProtection="0">
      <alignment vertical="center"/>
    </xf>
    <xf numFmtId="0" fontId="58" fillId="17" borderId="0" applyNumberFormat="0" applyBorder="0" applyAlignment="0" applyProtection="0">
      <alignment vertical="center"/>
    </xf>
    <xf numFmtId="0" fontId="58" fillId="18" borderId="0" applyNumberFormat="0" applyBorder="0" applyAlignment="0" applyProtection="0">
      <alignment vertical="center"/>
    </xf>
    <xf numFmtId="0" fontId="59" fillId="19" borderId="0" applyNumberFormat="0" applyBorder="0" applyAlignment="0" applyProtection="0">
      <alignment vertical="center"/>
    </xf>
    <xf numFmtId="0" fontId="59" fillId="20" borderId="0" applyNumberFormat="0" applyBorder="0" applyAlignment="0" applyProtection="0">
      <alignment vertical="center"/>
    </xf>
    <xf numFmtId="0" fontId="58" fillId="21" borderId="0" applyNumberFormat="0" applyBorder="0" applyAlignment="0" applyProtection="0">
      <alignment vertical="center"/>
    </xf>
    <xf numFmtId="0" fontId="58" fillId="22" borderId="0" applyNumberFormat="0" applyBorder="0" applyAlignment="0" applyProtection="0">
      <alignment vertical="center"/>
    </xf>
    <xf numFmtId="0" fontId="59" fillId="23" borderId="0" applyNumberFormat="0" applyBorder="0" applyAlignment="0" applyProtection="0">
      <alignment vertical="center"/>
    </xf>
    <xf numFmtId="0" fontId="59" fillId="24" borderId="0" applyNumberFormat="0" applyBorder="0" applyAlignment="0" applyProtection="0">
      <alignment vertical="center"/>
    </xf>
    <xf numFmtId="0" fontId="58" fillId="25" borderId="0" applyNumberFormat="0" applyBorder="0" applyAlignment="0" applyProtection="0">
      <alignment vertical="center"/>
    </xf>
    <xf numFmtId="0" fontId="58" fillId="26" borderId="0" applyNumberFormat="0" applyBorder="0" applyAlignment="0" applyProtection="0">
      <alignment vertical="center"/>
    </xf>
    <xf numFmtId="0" fontId="59" fillId="27" borderId="0" applyNumberFormat="0" applyBorder="0" applyAlignment="0" applyProtection="0">
      <alignment vertical="center"/>
    </xf>
    <xf numFmtId="0" fontId="59" fillId="28" borderId="0" applyNumberFormat="0" applyBorder="0" applyAlignment="0" applyProtection="0">
      <alignment vertical="center"/>
    </xf>
    <xf numFmtId="0" fontId="58" fillId="29" borderId="0" applyNumberFormat="0" applyBorder="0" applyAlignment="0" applyProtection="0">
      <alignment vertical="center"/>
    </xf>
    <xf numFmtId="0" fontId="58" fillId="30" borderId="0" applyNumberFormat="0" applyBorder="0" applyAlignment="0" applyProtection="0">
      <alignment vertical="center"/>
    </xf>
    <xf numFmtId="0" fontId="59" fillId="31" borderId="0" applyNumberFormat="0" applyBorder="0" applyAlignment="0" applyProtection="0">
      <alignment vertical="center"/>
    </xf>
    <xf numFmtId="0" fontId="59" fillId="32" borderId="0" applyNumberFormat="0" applyBorder="0" applyAlignment="0" applyProtection="0">
      <alignment vertical="center"/>
    </xf>
    <xf numFmtId="0" fontId="58" fillId="33" borderId="0" applyNumberFormat="0" applyBorder="0" applyAlignment="0" applyProtection="0">
      <alignment vertical="center"/>
    </xf>
    <xf numFmtId="0" fontId="20" fillId="34" borderId="0" applyNumberFormat="0" applyBorder="0" applyAlignment="0" applyProtection="0">
      <alignment vertical="center"/>
    </xf>
    <xf numFmtId="0" fontId="60" fillId="35" borderId="0" applyNumberFormat="0" applyBorder="0" applyAlignment="0" applyProtection="0">
      <alignment vertical="center"/>
    </xf>
    <xf numFmtId="0" fontId="20" fillId="36" borderId="0" applyNumberFormat="0" applyBorder="0" applyAlignment="0" applyProtection="0">
      <alignment vertical="center"/>
    </xf>
    <xf numFmtId="0" fontId="20" fillId="37" borderId="0" applyNumberFormat="0" applyBorder="0" applyAlignment="0" applyProtection="0">
      <alignment vertical="center"/>
    </xf>
    <xf numFmtId="0" fontId="20" fillId="38" borderId="0" applyNumberFormat="0" applyBorder="0" applyAlignment="0" applyProtection="0">
      <alignment vertical="center"/>
    </xf>
    <xf numFmtId="0" fontId="60" fillId="34" borderId="0" applyNumberFormat="0" applyBorder="0" applyAlignment="0" applyProtection="0">
      <alignment vertical="center"/>
    </xf>
    <xf numFmtId="0" fontId="61" fillId="39" borderId="0" applyNumberFormat="0" applyBorder="0" applyAlignment="0" applyProtection="0">
      <alignment vertical="center"/>
    </xf>
    <xf numFmtId="176" fontId="0" fillId="0" borderId="0" applyFont="0" applyFill="0" applyBorder="0" applyAlignment="0" applyProtection="0">
      <alignment vertical="center"/>
    </xf>
    <xf numFmtId="0" fontId="62" fillId="0" borderId="13" applyNumberFormat="0" applyFill="0" applyAlignment="0" applyProtection="0">
      <alignment vertical="center"/>
    </xf>
    <xf numFmtId="0" fontId="20" fillId="40" borderId="0" applyNumberFormat="0" applyBorder="0" applyAlignment="0" applyProtection="0">
      <alignment vertical="center"/>
    </xf>
    <xf numFmtId="0" fontId="63" fillId="41" borderId="0" applyNumberFormat="0" applyBorder="0" applyAlignment="0" applyProtection="0">
      <alignment vertical="center"/>
    </xf>
    <xf numFmtId="0" fontId="20" fillId="42" borderId="0" applyNumberFormat="0" applyBorder="0" applyAlignment="0" applyProtection="0">
      <alignment vertical="center"/>
    </xf>
    <xf numFmtId="0" fontId="64" fillId="43" borderId="14" applyNumberFormat="0" applyAlignment="0" applyProtection="0">
      <alignment vertical="center"/>
    </xf>
    <xf numFmtId="0" fontId="65" fillId="0" borderId="0" applyNumberFormat="0" applyFill="0" applyBorder="0" applyAlignment="0" applyProtection="0">
      <alignment vertical="center"/>
    </xf>
    <xf numFmtId="0" fontId="20" fillId="44" borderId="0" applyNumberFormat="0" applyBorder="0" applyAlignment="0" applyProtection="0">
      <alignment vertical="center"/>
    </xf>
    <xf numFmtId="0" fontId="20" fillId="45" borderId="0" applyNumberFormat="0" applyBorder="0" applyAlignment="0" applyProtection="0">
      <alignment vertical="center"/>
    </xf>
    <xf numFmtId="0" fontId="66" fillId="42" borderId="0" applyNumberFormat="0" applyBorder="0" applyAlignment="0" applyProtection="0">
      <alignment vertical="center"/>
    </xf>
    <xf numFmtId="0" fontId="67" fillId="42" borderId="0" applyNumberFormat="0" applyBorder="0" applyAlignment="0" applyProtection="0">
      <alignment vertical="center"/>
    </xf>
    <xf numFmtId="0" fontId="68" fillId="0" borderId="0" applyNumberFormat="0" applyFill="0" applyBorder="0" applyAlignment="0" applyProtection="0">
      <alignment vertical="center"/>
    </xf>
    <xf numFmtId="0" fontId="69" fillId="37" borderId="14" applyNumberFormat="0" applyAlignment="0" applyProtection="0">
      <alignment vertical="center"/>
    </xf>
    <xf numFmtId="0" fontId="70" fillId="0" borderId="0">
      <alignment vertical="center"/>
    </xf>
    <xf numFmtId="43" fontId="0" fillId="0" borderId="0" applyFont="0" applyFill="0" applyBorder="0" applyAlignment="0" applyProtection="0">
      <alignment vertical="center"/>
    </xf>
    <xf numFmtId="0" fontId="20" fillId="46" borderId="0" applyNumberFormat="0" applyBorder="0" applyAlignment="0" applyProtection="0">
      <alignment vertical="center"/>
    </xf>
    <xf numFmtId="0" fontId="60" fillId="36" borderId="0" applyNumberFormat="0" applyBorder="0" applyAlignment="0" applyProtection="0">
      <alignment vertical="center"/>
    </xf>
    <xf numFmtId="0" fontId="60" fillId="47" borderId="0" applyNumberFormat="0" applyBorder="0" applyAlignment="0" applyProtection="0">
      <alignment vertical="center"/>
    </xf>
    <xf numFmtId="0" fontId="63" fillId="38" borderId="0" applyNumberFormat="0" applyBorder="0" applyAlignment="0" applyProtection="0">
      <alignment vertical="center"/>
    </xf>
    <xf numFmtId="0" fontId="71" fillId="48" borderId="0" applyNumberFormat="0" applyBorder="0" applyAlignment="0" applyProtection="0">
      <alignment vertical="center"/>
    </xf>
    <xf numFmtId="0" fontId="60" fillId="49" borderId="0" applyNumberFormat="0" applyBorder="0" applyAlignment="0" applyProtection="0">
      <alignment vertical="center"/>
    </xf>
    <xf numFmtId="0" fontId="20" fillId="43" borderId="0" applyNumberFormat="0" applyBorder="0" applyAlignment="0" applyProtection="0">
      <alignment vertical="center"/>
    </xf>
    <xf numFmtId="43" fontId="0" fillId="0" borderId="0" applyFont="0" applyFill="0" applyBorder="0" applyAlignment="0" applyProtection="0"/>
    <xf numFmtId="0" fontId="72" fillId="0" borderId="15" applyNumberFormat="0" applyFill="0" applyAlignment="0" applyProtection="0">
      <alignment vertical="center"/>
    </xf>
    <xf numFmtId="177" fontId="0" fillId="0" borderId="0" applyFont="0" applyFill="0" applyBorder="0" applyAlignment="0" applyProtection="0">
      <alignment vertical="center"/>
    </xf>
    <xf numFmtId="0" fontId="20" fillId="0" borderId="0"/>
    <xf numFmtId="0" fontId="73" fillId="0" borderId="0" applyNumberFormat="0" applyFill="0" applyBorder="0" applyAlignment="0" applyProtection="0">
      <alignment vertical="center"/>
    </xf>
    <xf numFmtId="177" fontId="0" fillId="0" borderId="0" applyFont="0" applyFill="0" applyBorder="0" applyAlignment="0" applyProtection="0"/>
    <xf numFmtId="0" fontId="6" fillId="0" borderId="0"/>
    <xf numFmtId="0" fontId="74" fillId="50" borderId="16" applyNumberFormat="0" applyAlignment="0" applyProtection="0">
      <alignment vertical="center"/>
    </xf>
    <xf numFmtId="0" fontId="60" fillId="51" borderId="0" applyNumberFormat="0" applyBorder="0" applyAlignment="0" applyProtection="0">
      <alignment vertical="center"/>
    </xf>
    <xf numFmtId="0" fontId="20" fillId="39" borderId="0" applyNumberFormat="0" applyBorder="0" applyAlignment="0" applyProtection="0">
      <alignment vertical="center"/>
    </xf>
    <xf numFmtId="0" fontId="75" fillId="0" borderId="0" applyNumberFormat="0" applyFill="0" applyBorder="0" applyAlignment="0" applyProtection="0">
      <alignment vertical="center"/>
    </xf>
    <xf numFmtId="0" fontId="31" fillId="0" borderId="0">
      <alignment vertical="center"/>
    </xf>
    <xf numFmtId="0" fontId="76" fillId="0" borderId="0" applyNumberFormat="0" applyFill="0" applyBorder="0" applyAlignment="0" applyProtection="0">
      <alignment vertical="center"/>
    </xf>
    <xf numFmtId="0" fontId="63" fillId="37" borderId="0" applyNumberFormat="0" applyBorder="0" applyAlignment="0" applyProtection="0">
      <alignment vertical="center"/>
    </xf>
    <xf numFmtId="0" fontId="60" fillId="52" borderId="0" applyNumberFormat="0" applyBorder="0" applyAlignment="0" applyProtection="0">
      <alignment vertical="center"/>
    </xf>
    <xf numFmtId="0" fontId="20" fillId="53" borderId="0" applyNumberFormat="0" applyBorder="0" applyAlignment="0" applyProtection="0">
      <alignment vertical="center"/>
    </xf>
    <xf numFmtId="0" fontId="77" fillId="50" borderId="16" applyNumberFormat="0" applyAlignment="0" applyProtection="0">
      <alignment vertical="center"/>
    </xf>
    <xf numFmtId="0" fontId="63" fillId="52" borderId="0" applyNumberFormat="0" applyBorder="0" applyAlignment="0" applyProtection="0">
      <alignment vertical="center"/>
    </xf>
    <xf numFmtId="0" fontId="63" fillId="54" borderId="0" applyNumberFormat="0" applyBorder="0" applyAlignment="0" applyProtection="0">
      <alignment vertical="center"/>
    </xf>
    <xf numFmtId="41" fontId="0" fillId="0" borderId="0" applyFont="0" applyFill="0" applyBorder="0" applyAlignment="0" applyProtection="0">
      <alignment vertical="center"/>
    </xf>
    <xf numFmtId="0" fontId="20" fillId="55" borderId="0" applyNumberFormat="0" applyBorder="0" applyAlignment="0" applyProtection="0">
      <alignment vertical="center"/>
    </xf>
    <xf numFmtId="0" fontId="11" fillId="0" borderId="0">
      <alignment vertical="center"/>
    </xf>
    <xf numFmtId="178" fontId="0" fillId="0" borderId="0" applyFont="0" applyFill="0" applyBorder="0" applyAlignment="0" applyProtection="0">
      <alignment vertical="center"/>
    </xf>
    <xf numFmtId="0" fontId="63" fillId="34" borderId="0" applyNumberFormat="0" applyBorder="0" applyAlignment="0" applyProtection="0">
      <alignment vertical="center"/>
    </xf>
    <xf numFmtId="0" fontId="11" fillId="0" borderId="0"/>
    <xf numFmtId="0" fontId="60" fillId="56" borderId="0" applyNumberFormat="0" applyBorder="0" applyAlignment="0" applyProtection="0">
      <alignment vertical="center"/>
    </xf>
    <xf numFmtId="0" fontId="2" fillId="0" borderId="1">
      <alignment horizontal="distributed" vertical="center" wrapText="1"/>
    </xf>
    <xf numFmtId="0" fontId="78" fillId="0" borderId="0">
      <alignment horizontal="centerContinuous" vertical="center"/>
    </xf>
    <xf numFmtId="0" fontId="0" fillId="0" borderId="0">
      <alignment vertical="center"/>
    </xf>
    <xf numFmtId="0" fontId="0" fillId="55" borderId="17" applyNumberFormat="0" applyFont="0" applyAlignment="0" applyProtection="0">
      <alignment vertical="center"/>
    </xf>
    <xf numFmtId="0" fontId="6" fillId="0" borderId="0">
      <alignment vertical="center"/>
    </xf>
    <xf numFmtId="0" fontId="20" fillId="48" borderId="0" applyNumberFormat="0" applyBorder="0" applyAlignment="0" applyProtection="0">
      <alignment vertical="center"/>
    </xf>
    <xf numFmtId="0" fontId="79" fillId="0" borderId="0" applyNumberFormat="0" applyFill="0" applyBorder="0" applyAlignment="0" applyProtection="0">
      <alignment vertical="top"/>
      <protection locked="0"/>
    </xf>
    <xf numFmtId="0" fontId="0" fillId="0" borderId="0">
      <alignment vertical="center"/>
    </xf>
    <xf numFmtId="0" fontId="63" fillId="48" borderId="0" applyNumberFormat="0" applyBorder="0" applyAlignment="0" applyProtection="0">
      <alignment vertical="center"/>
    </xf>
    <xf numFmtId="43" fontId="20" fillId="0" borderId="0" applyFont="0" applyFill="0" applyBorder="0" applyAlignment="0" applyProtection="0">
      <alignment vertical="center"/>
    </xf>
    <xf numFmtId="179" fontId="0" fillId="0" borderId="0" applyFont="0" applyFill="0" applyBorder="0" applyAlignment="0" applyProtection="0">
      <alignment vertical="center"/>
    </xf>
    <xf numFmtId="0" fontId="18" fillId="0" borderId="18" applyNumberFormat="0" applyFill="0" applyAlignment="0" applyProtection="0">
      <alignment vertical="center"/>
    </xf>
    <xf numFmtId="0" fontId="80" fillId="0" borderId="19" applyNumberFormat="0" applyFill="0" applyAlignment="0" applyProtection="0">
      <alignment vertical="center"/>
    </xf>
    <xf numFmtId="180" fontId="2" fillId="0" borderId="1">
      <alignment vertical="center"/>
      <protection locked="0"/>
    </xf>
    <xf numFmtId="0" fontId="64" fillId="38" borderId="14" applyNumberFormat="0" applyAlignment="0" applyProtection="0">
      <alignment vertical="center"/>
    </xf>
    <xf numFmtId="0" fontId="0" fillId="0" borderId="0"/>
    <xf numFmtId="0" fontId="81" fillId="0" borderId="20" applyNumberFormat="0" applyFill="0" applyAlignment="0" applyProtection="0">
      <alignment vertical="center"/>
    </xf>
    <xf numFmtId="9" fontId="20" fillId="0" borderId="0" applyFont="0" applyFill="0" applyBorder="0" applyAlignment="0" applyProtection="0">
      <alignment vertical="center"/>
    </xf>
    <xf numFmtId="0" fontId="82" fillId="0" borderId="20" applyNumberFormat="0" applyFill="0" applyAlignment="0" applyProtection="0">
      <alignment vertical="center"/>
    </xf>
    <xf numFmtId="0" fontId="76" fillId="0" borderId="21" applyNumberFormat="0" applyFill="0" applyAlignment="0" applyProtection="0">
      <alignment vertical="center"/>
    </xf>
    <xf numFmtId="0" fontId="0" fillId="0" borderId="0"/>
    <xf numFmtId="0" fontId="0" fillId="0" borderId="0"/>
    <xf numFmtId="0" fontId="83" fillId="43" borderId="22" applyNumberFormat="0" applyAlignment="0" applyProtection="0">
      <alignment vertical="center"/>
    </xf>
    <xf numFmtId="0" fontId="84" fillId="0" borderId="0">
      <alignment vertical="center"/>
    </xf>
    <xf numFmtId="0" fontId="60" fillId="41" borderId="0" applyNumberFormat="0" applyBorder="0" applyAlignment="0" applyProtection="0">
      <alignment vertical="center"/>
    </xf>
    <xf numFmtId="0" fontId="85" fillId="0" borderId="0"/>
    <xf numFmtId="0" fontId="86"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6" fillId="0" borderId="23" applyNumberFormat="0" applyFill="0" applyAlignment="0" applyProtection="0">
      <alignment vertical="center"/>
    </xf>
    <xf numFmtId="0" fontId="88" fillId="0" borderId="19" applyNumberFormat="0" applyFill="0" applyAlignment="0" applyProtection="0">
      <alignment vertical="center"/>
    </xf>
    <xf numFmtId="0" fontId="89" fillId="0" borderId="24" applyNumberFormat="0" applyFill="0" applyAlignment="0" applyProtection="0">
      <alignment vertical="center"/>
    </xf>
    <xf numFmtId="9" fontId="0" fillId="0" borderId="0" applyFont="0" applyFill="0" applyBorder="0" applyAlignment="0" applyProtection="0"/>
    <xf numFmtId="0" fontId="18" fillId="0" borderId="25" applyNumberFormat="0" applyFill="0" applyAlignment="0" applyProtection="0">
      <alignment vertical="center"/>
    </xf>
    <xf numFmtId="0" fontId="0" fillId="0" borderId="0">
      <alignment vertical="center"/>
    </xf>
    <xf numFmtId="0" fontId="90" fillId="0" borderId="0" applyNumberFormat="0" applyFill="0" applyBorder="0" applyAlignment="0" applyProtection="0">
      <alignment vertical="center"/>
    </xf>
    <xf numFmtId="1" fontId="70" fillId="0" borderId="0">
      <alignment vertical="center"/>
    </xf>
    <xf numFmtId="37" fontId="91" fillId="0" borderId="0">
      <alignment vertical="center"/>
    </xf>
    <xf numFmtId="37" fontId="91" fillId="0" borderId="0"/>
    <xf numFmtId="0" fontId="60" fillId="48" borderId="0" applyNumberFormat="0" applyBorder="0" applyAlignment="0" applyProtection="0">
      <alignment vertical="center"/>
    </xf>
    <xf numFmtId="0" fontId="92" fillId="0" borderId="0" applyNumberFormat="0" applyFill="0" applyBorder="0" applyAlignment="0" applyProtection="0">
      <alignment vertical="top"/>
      <protection locked="0"/>
    </xf>
    <xf numFmtId="181" fontId="93" fillId="0" borderId="0">
      <alignment vertical="center"/>
    </xf>
    <xf numFmtId="4" fontId="0" fillId="0" borderId="0" applyFont="0" applyFill="0" applyBorder="0" applyAlignment="0" applyProtection="0">
      <alignment vertical="center"/>
    </xf>
    <xf numFmtId="0" fontId="0" fillId="0" borderId="0">
      <alignment vertical="center"/>
    </xf>
    <xf numFmtId="0" fontId="70" fillId="0" borderId="0"/>
    <xf numFmtId="0" fontId="20" fillId="0" borderId="0">
      <alignment vertical="center"/>
    </xf>
    <xf numFmtId="0" fontId="94" fillId="0" borderId="0" applyProtection="0">
      <alignment vertical="center"/>
    </xf>
    <xf numFmtId="182" fontId="0" fillId="0" borderId="0" applyFont="0" applyFill="0" applyBorder="0" applyAlignment="0" applyProtection="0">
      <alignment vertical="center"/>
    </xf>
    <xf numFmtId="183" fontId="95" fillId="0" borderId="0" applyFill="0" applyBorder="0" applyAlignment="0"/>
    <xf numFmtId="184" fontId="93" fillId="0" borderId="0"/>
    <xf numFmtId="0" fontId="70" fillId="0" borderId="0"/>
    <xf numFmtId="0" fontId="70" fillId="0" borderId="0"/>
    <xf numFmtId="0" fontId="70" fillId="0" borderId="0"/>
    <xf numFmtId="0" fontId="70" fillId="0" borderId="0"/>
    <xf numFmtId="0" fontId="70" fillId="0" borderId="0"/>
    <xf numFmtId="0" fontId="0" fillId="0" borderId="0">
      <alignment vertical="center"/>
    </xf>
    <xf numFmtId="0" fontId="31" fillId="0" borderId="0">
      <alignment vertical="center"/>
    </xf>
    <xf numFmtId="2" fontId="96" fillId="0" borderId="0" applyProtection="0"/>
    <xf numFmtId="0" fontId="97" fillId="0" borderId="26" applyNumberFormat="0" applyAlignment="0" applyProtection="0">
      <alignment horizontal="left" vertical="center"/>
    </xf>
    <xf numFmtId="0" fontId="60" fillId="53" borderId="0" applyNumberFormat="0" applyBorder="0" applyAlignment="0" applyProtection="0">
      <alignment vertical="center"/>
    </xf>
    <xf numFmtId="0" fontId="60" fillId="37" borderId="0" applyNumberFormat="0" applyBorder="0" applyAlignment="0" applyProtection="0">
      <alignment vertical="center"/>
    </xf>
    <xf numFmtId="0" fontId="60" fillId="38" borderId="0" applyNumberFormat="0" applyBorder="0" applyAlignment="0" applyProtection="0">
      <alignment vertical="center"/>
    </xf>
    <xf numFmtId="183" fontId="95" fillId="0" borderId="0" applyFill="0" applyBorder="0" applyAlignment="0">
      <alignment vertical="center"/>
    </xf>
    <xf numFmtId="41" fontId="70" fillId="0" borderId="0" applyFont="0" applyFill="0" applyBorder="0" applyAlignment="0" applyProtection="0"/>
    <xf numFmtId="184" fontId="93" fillId="0" borderId="0">
      <alignment vertical="center"/>
    </xf>
    <xf numFmtId="185" fontId="0" fillId="0" borderId="0" applyFont="0" applyFill="0" applyBorder="0" applyAlignment="0" applyProtection="0">
      <alignment vertical="center"/>
    </xf>
    <xf numFmtId="186" fontId="0" fillId="0" borderId="0" applyFont="0" applyFill="0" applyBorder="0" applyAlignment="0" applyProtection="0">
      <alignment vertical="center"/>
    </xf>
    <xf numFmtId="186" fontId="70" fillId="0" borderId="0" applyFont="0" applyFill="0" applyBorder="0" applyAlignment="0" applyProtection="0"/>
    <xf numFmtId="181" fontId="93" fillId="0" borderId="0"/>
    <xf numFmtId="0" fontId="96" fillId="0" borderId="0" applyProtection="0">
      <alignment vertical="center"/>
    </xf>
    <xf numFmtId="0" fontId="96" fillId="0" borderId="0" applyProtection="0"/>
    <xf numFmtId="187" fontId="93" fillId="0" borderId="0">
      <alignment vertical="center"/>
    </xf>
    <xf numFmtId="187" fontId="93" fillId="0" borderId="0"/>
    <xf numFmtId="2" fontId="96" fillId="0" borderId="0" applyProtection="0">
      <alignment vertical="center"/>
    </xf>
    <xf numFmtId="0" fontId="97" fillId="0" borderId="27">
      <alignment horizontal="left" vertical="center"/>
    </xf>
    <xf numFmtId="0" fontId="94" fillId="0" borderId="0" applyProtection="0"/>
    <xf numFmtId="0" fontId="97" fillId="0" borderId="0" applyProtection="0">
      <alignment vertical="center"/>
    </xf>
    <xf numFmtId="0" fontId="97" fillId="0" borderId="0" applyProtection="0"/>
    <xf numFmtId="0" fontId="98" fillId="0" borderId="0">
      <alignment vertical="center"/>
    </xf>
    <xf numFmtId="0" fontId="96" fillId="0" borderId="28" applyProtection="0">
      <alignment vertical="center"/>
    </xf>
    <xf numFmtId="0" fontId="96" fillId="0" borderId="28" applyProtection="0"/>
    <xf numFmtId="9" fontId="0" fillId="0" borderId="0" applyFont="0" applyFill="0" applyBorder="0" applyAlignment="0" applyProtection="0">
      <alignment vertical="center"/>
    </xf>
    <xf numFmtId="9" fontId="0" fillId="0" borderId="0" applyFont="0" applyFill="0" applyBorder="0" applyAlignment="0" applyProtection="0">
      <alignment vertical="center"/>
    </xf>
    <xf numFmtId="0" fontId="99" fillId="39" borderId="0" applyNumberFormat="0" applyBorder="0" applyAlignment="0" applyProtection="0">
      <alignment vertical="center"/>
    </xf>
    <xf numFmtId="0" fontId="100" fillId="0" borderId="0" applyNumberFormat="0" applyFill="0" applyBorder="0" applyAlignment="0" applyProtection="0">
      <alignment vertical="center"/>
    </xf>
    <xf numFmtId="0" fontId="70" fillId="0" borderId="0"/>
    <xf numFmtId="0" fontId="70" fillId="0" borderId="0"/>
    <xf numFmtId="188" fontId="0" fillId="0" borderId="0" applyFont="0" applyFill="0" applyBorder="0" applyAlignment="0" applyProtection="0">
      <alignment vertical="center"/>
    </xf>
    <xf numFmtId="0" fontId="87" fillId="0" borderId="29" applyNumberFormat="0" applyFill="0" applyAlignment="0" applyProtection="0">
      <alignment vertical="center"/>
    </xf>
    <xf numFmtId="0" fontId="95" fillId="0" borderId="0"/>
    <xf numFmtId="0" fontId="70" fillId="0" borderId="0"/>
    <xf numFmtId="0" fontId="0" fillId="0" borderId="0">
      <alignment vertical="center"/>
    </xf>
    <xf numFmtId="0" fontId="83" fillId="38" borderId="22" applyNumberFormat="0" applyAlignment="0" applyProtection="0">
      <alignment vertical="center"/>
    </xf>
    <xf numFmtId="0" fontId="85" fillId="0" borderId="0">
      <alignment vertical="center"/>
    </xf>
    <xf numFmtId="189" fontId="0" fillId="0" borderId="0" applyFont="0" applyFill="0" applyBorder="0" applyAlignment="0" applyProtection="0">
      <alignment vertical="center"/>
    </xf>
    <xf numFmtId="0" fontId="0" fillId="0" borderId="0"/>
    <xf numFmtId="0" fontId="0" fillId="0" borderId="0"/>
    <xf numFmtId="0" fontId="70" fillId="0" borderId="0"/>
    <xf numFmtId="0" fontId="70" fillId="0" borderId="0"/>
    <xf numFmtId="0" fontId="70" fillId="0" borderId="0"/>
    <xf numFmtId="0" fontId="0" fillId="0" borderId="0">
      <alignment vertical="center"/>
    </xf>
    <xf numFmtId="0" fontId="0" fillId="0" borderId="0">
      <alignment vertical="center"/>
    </xf>
    <xf numFmtId="0" fontId="101" fillId="0" borderId="0">
      <alignment vertical="center"/>
    </xf>
    <xf numFmtId="0" fontId="0" fillId="0" borderId="0" applyFont="0" applyFill="0" applyBorder="0" applyAlignment="0" applyProtection="0">
      <alignment vertical="center"/>
    </xf>
    <xf numFmtId="0" fontId="63" fillId="49" borderId="0" applyNumberFormat="0" applyBorder="0" applyAlignment="0" applyProtection="0">
      <alignment vertical="center"/>
    </xf>
    <xf numFmtId="0" fontId="63" fillId="57" borderId="0" applyNumberFormat="0" applyBorder="0" applyAlignment="0" applyProtection="0">
      <alignment vertical="center"/>
    </xf>
    <xf numFmtId="0" fontId="60" fillId="57" borderId="0" applyNumberFormat="0" applyBorder="0" applyAlignment="0" applyProtection="0">
      <alignment vertical="center"/>
    </xf>
    <xf numFmtId="0" fontId="102" fillId="0" borderId="0">
      <alignment vertical="center"/>
    </xf>
    <xf numFmtId="1" fontId="2" fillId="0" borderId="1">
      <alignment vertical="center"/>
      <protection locked="0"/>
    </xf>
    <xf numFmtId="0" fontId="103" fillId="0" borderId="0">
      <alignment vertical="center"/>
    </xf>
    <xf numFmtId="0" fontId="103" fillId="0" borderId="0"/>
    <xf numFmtId="0" fontId="60" fillId="50" borderId="0" applyNumberFormat="0" applyBorder="0" applyAlignment="0" applyProtection="0">
      <alignment vertical="center"/>
    </xf>
    <xf numFmtId="0" fontId="60" fillId="40" borderId="0" applyNumberFormat="0" applyBorder="0" applyAlignment="0" applyProtection="0">
      <alignment vertical="center"/>
    </xf>
    <xf numFmtId="0" fontId="20" fillId="55" borderId="17" applyNumberFormat="0" applyFont="0" applyAlignment="0" applyProtection="0">
      <alignment vertical="center"/>
    </xf>
  </cellStyleXfs>
  <cellXfs count="305">
    <xf numFmtId="0" fontId="0" fillId="0" borderId="0" xfId="0" applyAlignment="1">
      <alignment vertical="center"/>
    </xf>
    <xf numFmtId="0" fontId="0" fillId="0" borderId="0" xfId="106" applyAlignment="1"/>
    <xf numFmtId="0" fontId="1" fillId="0" borderId="0" xfId="106" applyFont="1" applyAlignment="1">
      <alignment horizontal="center" vertical="center"/>
    </xf>
    <xf numFmtId="0" fontId="2" fillId="0" borderId="0" xfId="106" applyFont="1" applyAlignment="1"/>
    <xf numFmtId="0" fontId="3" fillId="0" borderId="0" xfId="106" applyFont="1" applyAlignment="1">
      <alignment horizontal="left" vertical="center"/>
    </xf>
    <xf numFmtId="0" fontId="4" fillId="0" borderId="0" xfId="106"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left" vertical="center"/>
    </xf>
    <xf numFmtId="0" fontId="6" fillId="0" borderId="1" xfId="0" applyFont="1" applyBorder="1" applyAlignment="1">
      <alignment vertical="center" wrapText="1"/>
    </xf>
    <xf numFmtId="0" fontId="7" fillId="0" borderId="1" xfId="0" applyFont="1" applyBorder="1" applyAlignment="1"/>
    <xf numFmtId="0" fontId="8" fillId="0" borderId="0" xfId="106" applyFont="1" applyAlignment="1">
      <alignment horizontal="left" vertical="center" wrapText="1"/>
    </xf>
    <xf numFmtId="0" fontId="9" fillId="0" borderId="0" xfId="106" applyFont="1" applyAlignment="1">
      <alignment horizontal="left" vertical="center" wrapText="1"/>
    </xf>
    <xf numFmtId="0" fontId="0" fillId="0" borderId="0" xfId="0" applyFont="1" applyAlignment="1">
      <alignment vertical="center"/>
    </xf>
    <xf numFmtId="0" fontId="10" fillId="0" borderId="0" xfId="0" applyFont="1" applyBorder="1" applyAlignment="1">
      <alignment horizontal="center" vertical="center"/>
    </xf>
    <xf numFmtId="0" fontId="0" fillId="0" borderId="2" xfId="0" applyBorder="1" applyAlignment="1">
      <alignment horizontal="center" vertical="center"/>
    </xf>
    <xf numFmtId="0" fontId="11" fillId="0" borderId="2" xfId="0" applyFont="1" applyBorder="1" applyAlignment="1">
      <alignment horizontal="right" vertical="center"/>
    </xf>
    <xf numFmtId="0" fontId="12" fillId="0" borderId="1" xfId="124" applyFont="1" applyFill="1" applyBorder="1" applyAlignment="1">
      <alignment horizontal="center" vertical="center" wrapText="1"/>
    </xf>
    <xf numFmtId="0" fontId="12" fillId="0" borderId="1" xfId="0" applyFont="1" applyBorder="1" applyAlignment="1">
      <alignment horizontal="center" vertical="center" wrapText="1"/>
    </xf>
    <xf numFmtId="0" fontId="13" fillId="0" borderId="1" xfId="0" applyNumberFormat="1" applyFont="1" applyBorder="1" applyAlignment="1">
      <alignment horizontal="center" vertical="center" wrapText="1"/>
    </xf>
    <xf numFmtId="3" fontId="14" fillId="0" borderId="1" xfId="198" applyNumberFormat="1" applyFont="1" applyFill="1" applyBorder="1" applyAlignment="1" applyProtection="1">
      <alignment vertical="center"/>
    </xf>
    <xf numFmtId="0" fontId="14" fillId="0" borderId="1" xfId="119" applyFont="1" applyFill="1" applyBorder="1"/>
    <xf numFmtId="0" fontId="14" fillId="0" borderId="1" xfId="0" applyFont="1" applyBorder="1" applyAlignment="1">
      <alignment horizontal="center" vertical="center" wrapText="1"/>
    </xf>
    <xf numFmtId="0" fontId="0" fillId="0" borderId="1" xfId="0" applyBorder="1" applyAlignment="1">
      <alignment vertical="center"/>
    </xf>
    <xf numFmtId="3" fontId="14" fillId="0" borderId="1" xfId="198" applyNumberFormat="1" applyFont="1" applyFill="1" applyBorder="1" applyAlignment="1" applyProtection="1">
      <alignment horizontal="left" vertical="center" indent="2"/>
    </xf>
    <xf numFmtId="0" fontId="0" fillId="0" borderId="0" xfId="194" applyFont="1" applyFill="1" applyAlignment="1"/>
    <xf numFmtId="0" fontId="0" fillId="0" borderId="0" xfId="194" applyAlignment="1"/>
    <xf numFmtId="0" fontId="0" fillId="0" borderId="0" xfId="194" applyFill="1" applyAlignment="1"/>
    <xf numFmtId="0" fontId="15" fillId="0" borderId="0" xfId="194" applyNumberFormat="1" applyFont="1" applyFill="1" applyBorder="1" applyAlignment="1" applyProtection="1">
      <alignment horizontal="center" vertical="center"/>
    </xf>
    <xf numFmtId="0" fontId="0" fillId="0" borderId="0" xfId="194" applyNumberFormat="1" applyFont="1" applyFill="1" applyBorder="1" applyAlignment="1" applyProtection="1"/>
    <xf numFmtId="0" fontId="16" fillId="0" borderId="0" xfId="204" applyFont="1">
      <alignment vertical="center"/>
    </xf>
    <xf numFmtId="0" fontId="0" fillId="0" borderId="0" xfId="204">
      <alignment vertical="center"/>
    </xf>
    <xf numFmtId="190" fontId="11" fillId="0" borderId="0" xfId="204" applyNumberFormat="1" applyFont="1" applyAlignment="1">
      <alignment horizontal="right" vertical="center"/>
    </xf>
    <xf numFmtId="0" fontId="17" fillId="0" borderId="1" xfId="194" applyNumberFormat="1" applyFont="1" applyFill="1" applyBorder="1" applyAlignment="1" applyProtection="1">
      <alignment horizontal="center" vertical="center" wrapText="1"/>
    </xf>
    <xf numFmtId="190" fontId="13" fillId="0" borderId="1" xfId="204" applyNumberFormat="1" applyFont="1" applyBorder="1" applyAlignment="1">
      <alignment horizontal="center" vertical="center" wrapText="1"/>
    </xf>
    <xf numFmtId="0" fontId="18" fillId="0" borderId="1" xfId="194" applyNumberFormat="1" applyFont="1" applyFill="1" applyBorder="1" applyAlignment="1" applyProtection="1">
      <alignment horizontal="left" vertical="center" wrapText="1"/>
    </xf>
    <xf numFmtId="191" fontId="18" fillId="0" borderId="1" xfId="194" applyNumberFormat="1" applyFont="1" applyFill="1" applyBorder="1" applyAlignment="1" applyProtection="1">
      <alignment vertical="center" wrapText="1"/>
    </xf>
    <xf numFmtId="180" fontId="13" fillId="0" borderId="1" xfId="184" applyNumberFormat="1" applyFont="1" applyFill="1" applyBorder="1" applyAlignment="1" applyProtection="1">
      <alignment vertical="center" wrapText="1"/>
    </xf>
    <xf numFmtId="49" fontId="2" fillId="0" borderId="1" xfId="201" applyNumberFormat="1" applyFont="1" applyFill="1" applyBorder="1" applyAlignment="1">
      <alignment vertical="center"/>
    </xf>
    <xf numFmtId="192" fontId="18" fillId="0" borderId="1" xfId="194" applyNumberFormat="1" applyFont="1" applyFill="1" applyBorder="1" applyAlignment="1" applyProtection="1">
      <alignment vertical="center" wrapText="1"/>
    </xf>
    <xf numFmtId="0" fontId="13" fillId="0" borderId="1" xfId="194" applyFont="1" applyFill="1" applyBorder="1" applyAlignment="1">
      <alignment horizontal="right" vertical="center"/>
    </xf>
    <xf numFmtId="10" fontId="13" fillId="0" borderId="1" xfId="194" applyNumberFormat="1" applyFont="1" applyBorder="1" applyAlignment="1">
      <alignment vertical="center"/>
    </xf>
    <xf numFmtId="49" fontId="2" fillId="0" borderId="1" xfId="153" applyNumberFormat="1" applyFont="1" applyFill="1" applyBorder="1" applyAlignment="1">
      <alignment vertical="center"/>
    </xf>
    <xf numFmtId="0" fontId="2" fillId="0" borderId="1" xfId="194" applyFont="1" applyFill="1" applyBorder="1" applyAlignment="1">
      <alignment vertical="center"/>
    </xf>
    <xf numFmtId="0" fontId="2" fillId="0" borderId="1" xfId="194" applyFont="1" applyFill="1" applyBorder="1" applyAlignment="1">
      <alignment horizontal="right" vertical="center"/>
    </xf>
    <xf numFmtId="10" fontId="2" fillId="0" borderId="1" xfId="194" applyNumberFormat="1" applyFont="1" applyBorder="1" applyAlignment="1">
      <alignment vertical="center"/>
    </xf>
    <xf numFmtId="49" fontId="2" fillId="0" borderId="1" xfId="155" applyNumberFormat="1" applyFont="1" applyFill="1" applyBorder="1" applyAlignment="1">
      <alignment vertical="center"/>
    </xf>
    <xf numFmtId="0" fontId="13" fillId="0" borderId="1" xfId="194" applyFont="1" applyFill="1" applyBorder="1" applyAlignment="1">
      <alignment vertical="center"/>
    </xf>
    <xf numFmtId="49" fontId="2" fillId="0" borderId="1" xfId="193" applyNumberFormat="1" applyFont="1" applyFill="1" applyBorder="1" applyAlignment="1">
      <alignment vertical="center"/>
    </xf>
    <xf numFmtId="0" fontId="19" fillId="0" borderId="1" xfId="194" applyNumberFormat="1" applyFont="1" applyFill="1" applyBorder="1" applyAlignment="1" applyProtection="1">
      <alignment horizontal="left" vertical="center" wrapText="1"/>
    </xf>
    <xf numFmtId="49" fontId="2" fillId="0" borderId="1" xfId="157" applyNumberFormat="1" applyFont="1" applyFill="1" applyBorder="1" applyAlignment="1">
      <alignment vertical="center"/>
    </xf>
    <xf numFmtId="0" fontId="20" fillId="0" borderId="1" xfId="194" applyNumberFormat="1" applyFont="1" applyFill="1" applyBorder="1" applyAlignment="1" applyProtection="1">
      <alignment horizontal="left" vertical="center" wrapText="1"/>
    </xf>
    <xf numFmtId="49" fontId="2" fillId="0" borderId="1" xfId="189" applyNumberFormat="1" applyFont="1" applyFill="1" applyBorder="1" applyAlignment="1">
      <alignment vertical="center"/>
    </xf>
    <xf numFmtId="49" fontId="2" fillId="0" borderId="1" xfId="202" applyNumberFormat="1" applyFont="1" applyFill="1" applyBorder="1" applyAlignment="1">
      <alignment vertical="center"/>
    </xf>
    <xf numFmtId="49" fontId="2" fillId="0" borderId="1" xfId="154" applyNumberFormat="1" applyFont="1" applyFill="1" applyBorder="1" applyAlignment="1">
      <alignment vertical="center"/>
    </xf>
    <xf numFmtId="49" fontId="2" fillId="0" borderId="1" xfId="200" applyNumberFormat="1" applyFont="1" applyFill="1" applyBorder="1" applyAlignment="1">
      <alignment vertical="center"/>
    </xf>
    <xf numFmtId="49" fontId="2" fillId="0" borderId="1" xfId="188" applyNumberFormat="1" applyFont="1" applyFill="1" applyBorder="1" applyAlignment="1">
      <alignment vertical="center"/>
    </xf>
    <xf numFmtId="49" fontId="2" fillId="2" borderId="1" xfId="201" applyNumberFormat="1" applyFont="1" applyFill="1" applyBorder="1" applyAlignment="1">
      <alignment vertical="center"/>
    </xf>
    <xf numFmtId="49" fontId="2" fillId="0" borderId="1" xfId="201" applyNumberFormat="1" applyFont="1" applyBorder="1" applyAlignment="1">
      <alignment vertical="center"/>
    </xf>
    <xf numFmtId="0" fontId="0" fillId="0" borderId="0" xfId="194" applyAlignment="1">
      <alignment horizontal="right" vertical="center"/>
    </xf>
    <xf numFmtId="0" fontId="20" fillId="2" borderId="1" xfId="194" applyNumberFormat="1" applyFont="1" applyFill="1" applyBorder="1" applyAlignment="1" applyProtection="1">
      <alignment horizontal="left" vertical="center" wrapText="1"/>
    </xf>
    <xf numFmtId="0" fontId="2" fillId="0" borderId="1" xfId="194" applyFont="1" applyFill="1" applyBorder="1" applyAlignment="1">
      <alignment horizontal="center" vertical="center"/>
    </xf>
    <xf numFmtId="0" fontId="2" fillId="0" borderId="1" xfId="194" applyFont="1" applyBorder="1" applyAlignment="1">
      <alignment vertical="center"/>
    </xf>
    <xf numFmtId="0" fontId="0" fillId="0" borderId="1" xfId="194" applyFont="1" applyFill="1" applyBorder="1" applyAlignment="1">
      <alignment vertical="center"/>
    </xf>
    <xf numFmtId="0" fontId="21" fillId="0" borderId="0" xfId="204" applyFont="1" applyAlignment="1">
      <alignment horizontal="center" vertical="center"/>
    </xf>
    <xf numFmtId="0" fontId="2" fillId="0" borderId="0" xfId="204" applyFont="1">
      <alignment vertical="center"/>
    </xf>
    <xf numFmtId="0" fontId="13" fillId="0" borderId="0" xfId="204" applyFont="1">
      <alignment vertical="center"/>
    </xf>
    <xf numFmtId="190" fontId="0" fillId="0" borderId="0" xfId="204" applyNumberFormat="1">
      <alignment vertical="center"/>
    </xf>
    <xf numFmtId="0" fontId="10" fillId="0" borderId="0" xfId="204" applyFont="1" applyAlignment="1">
      <alignment horizontal="center" vertical="center"/>
    </xf>
    <xf numFmtId="0" fontId="0" fillId="0" borderId="0" xfId="204" applyFont="1">
      <alignment vertical="center"/>
    </xf>
    <xf numFmtId="0" fontId="21" fillId="0" borderId="1" xfId="204" applyFont="1" applyBorder="1" applyAlignment="1">
      <alignment horizontal="distributed" vertical="center" wrapText="1" indent="3"/>
    </xf>
    <xf numFmtId="3" fontId="2" fillId="0" borderId="1" xfId="0" applyNumberFormat="1" applyFont="1" applyBorder="1" applyAlignment="1">
      <alignment vertical="center"/>
    </xf>
    <xf numFmtId="3" fontId="2" fillId="0" borderId="1" xfId="0" applyNumberFormat="1" applyFont="1" applyBorder="1" applyAlignment="1">
      <alignment horizontal="right" vertical="center"/>
    </xf>
    <xf numFmtId="193" fontId="2" fillId="0" borderId="1" xfId="185" applyNumberFormat="1" applyFont="1" applyBorder="1" applyAlignment="1">
      <alignment vertical="center"/>
    </xf>
    <xf numFmtId="194" fontId="2" fillId="0" borderId="1" xfId="0" applyNumberFormat="1" applyFont="1" applyBorder="1" applyAlignment="1">
      <alignment horizontal="right" vertical="center"/>
    </xf>
    <xf numFmtId="0" fontId="7" fillId="0" borderId="0" xfId="204" applyFont="1">
      <alignment vertical="center"/>
    </xf>
    <xf numFmtId="0" fontId="19" fillId="0" borderId="1" xfId="194" applyNumberFormat="1" applyFont="1" applyFill="1" applyBorder="1" applyAlignment="1" applyProtection="1">
      <alignment horizontal="left" vertical="center" wrapText="1" indent="1"/>
    </xf>
    <xf numFmtId="0" fontId="20" fillId="0" borderId="1" xfId="194" applyNumberFormat="1" applyFont="1" applyFill="1" applyBorder="1" applyAlignment="1" applyProtection="1">
      <alignment horizontal="left" vertical="center" wrapText="1" indent="1"/>
    </xf>
    <xf numFmtId="190" fontId="2" fillId="0" borderId="1" xfId="204" applyNumberFormat="1" applyFont="1" applyBorder="1" applyAlignment="1">
      <alignment horizontal="right" vertical="center"/>
    </xf>
    <xf numFmtId="195" fontId="13" fillId="0" borderId="1" xfId="0" applyNumberFormat="1" applyFont="1" applyBorder="1" applyAlignment="1">
      <alignment horizontal="right" vertical="center"/>
    </xf>
    <xf numFmtId="190" fontId="13" fillId="0" borderId="1" xfId="204" applyNumberFormat="1" applyFont="1" applyBorder="1" applyAlignment="1">
      <alignment horizontal="right" vertical="center"/>
    </xf>
    <xf numFmtId="193" fontId="13" fillId="0" borderId="1" xfId="185" applyNumberFormat="1" applyFont="1" applyBorder="1" applyAlignment="1">
      <alignment vertical="center"/>
    </xf>
    <xf numFmtId="190" fontId="13" fillId="0" borderId="1" xfId="204" applyNumberFormat="1" applyFont="1" applyBorder="1">
      <alignment vertical="center"/>
    </xf>
    <xf numFmtId="195" fontId="20" fillId="0" borderId="1" xfId="148" applyNumberFormat="1" applyFont="1" applyBorder="1" applyAlignment="1">
      <alignment horizontal="right" vertical="center"/>
    </xf>
    <xf numFmtId="195" fontId="2" fillId="0" borderId="1" xfId="0" applyNumberFormat="1" applyFont="1" applyBorder="1" applyAlignment="1">
      <alignment horizontal="center" vertical="center"/>
    </xf>
    <xf numFmtId="0" fontId="13" fillId="0" borderId="1" xfId="204" applyFont="1" applyBorder="1" applyAlignment="1">
      <alignment horizontal="center" vertical="center"/>
    </xf>
    <xf numFmtId="0" fontId="13" fillId="0" borderId="1" xfId="204" applyFont="1" applyBorder="1" applyAlignment="1">
      <alignment horizontal="distributed" vertical="center" wrapText="1" indent="3"/>
    </xf>
    <xf numFmtId="3" fontId="2" fillId="0" borderId="1" xfId="204" applyNumberFormat="1" applyFont="1" applyBorder="1" applyAlignment="1">
      <alignment horizontal="right" vertical="center"/>
    </xf>
    <xf numFmtId="0" fontId="2" fillId="0" borderId="1" xfId="204" applyFont="1" applyFill="1" applyBorder="1">
      <alignment vertical="center"/>
    </xf>
    <xf numFmtId="0" fontId="2" fillId="0" borderId="1" xfId="204" applyFont="1" applyBorder="1">
      <alignment vertical="center"/>
    </xf>
    <xf numFmtId="190" fontId="2" fillId="0" borderId="1" xfId="204" applyNumberFormat="1" applyFont="1" applyBorder="1">
      <alignment vertical="center"/>
    </xf>
    <xf numFmtId="0" fontId="22" fillId="0" borderId="0" xfId="204" applyFont="1">
      <alignment vertical="center"/>
    </xf>
    <xf numFmtId="0" fontId="18" fillId="0" borderId="1" xfId="194" applyNumberFormat="1" applyFont="1" applyFill="1" applyBorder="1" applyAlignment="1" applyProtection="1">
      <alignment horizontal="center" vertical="center" wrapText="1"/>
    </xf>
    <xf numFmtId="190" fontId="2" fillId="0" borderId="0" xfId="204" applyNumberFormat="1" applyFont="1">
      <alignment vertical="center"/>
    </xf>
    <xf numFmtId="0" fontId="15" fillId="0" borderId="0" xfId="148" applyFont="1" applyAlignment="1">
      <alignment horizontal="center" vertical="center"/>
    </xf>
    <xf numFmtId="0" fontId="20" fillId="0" borderId="0" xfId="148" applyBorder="1">
      <alignment vertical="center"/>
    </xf>
    <xf numFmtId="0" fontId="23" fillId="0" borderId="0" xfId="148" applyFont="1" applyBorder="1" applyAlignment="1">
      <alignment vertical="center"/>
    </xf>
    <xf numFmtId="0" fontId="24" fillId="0" borderId="0" xfId="148" applyFont="1" applyBorder="1" applyAlignment="1">
      <alignment horizontal="right" vertical="center"/>
    </xf>
    <xf numFmtId="0" fontId="25" fillId="0" borderId="1" xfId="148" applyFont="1" applyBorder="1" applyAlignment="1">
      <alignment horizontal="center" vertical="center" wrapText="1"/>
    </xf>
    <xf numFmtId="49" fontId="7" fillId="0" borderId="1" xfId="156" applyNumberFormat="1" applyFont="1" applyBorder="1"/>
    <xf numFmtId="0" fontId="18" fillId="0" borderId="1" xfId="148" applyFont="1" applyFill="1" applyBorder="1" applyAlignment="1">
      <alignment horizontal="center" vertical="center"/>
    </xf>
    <xf numFmtId="10" fontId="25" fillId="0" borderId="1" xfId="148" applyNumberFormat="1" applyFont="1" applyBorder="1">
      <alignment vertical="center"/>
    </xf>
    <xf numFmtId="0" fontId="26" fillId="0" borderId="1" xfId="148" applyFont="1" applyBorder="1">
      <alignment vertical="center"/>
    </xf>
    <xf numFmtId="0" fontId="20" fillId="0" borderId="1" xfId="148" applyFont="1" applyFill="1" applyBorder="1" applyAlignment="1">
      <alignment horizontal="center" vertical="center"/>
    </xf>
    <xf numFmtId="49" fontId="7" fillId="0" borderId="1" xfId="156" applyNumberFormat="1" applyFont="1" applyBorder="1" applyAlignment="1">
      <alignment horizontal="left" indent="2"/>
    </xf>
    <xf numFmtId="0" fontId="26" fillId="0" borderId="1" xfId="148" applyFont="1" applyBorder="1" applyAlignment="1">
      <alignment horizontal="center" vertical="center"/>
    </xf>
    <xf numFmtId="0" fontId="13" fillId="0" borderId="1" xfId="0" applyFont="1" applyBorder="1" applyAlignment="1">
      <alignment horizontal="center" vertical="center"/>
    </xf>
    <xf numFmtId="49" fontId="7" fillId="0" borderId="1" xfId="156" applyNumberFormat="1" applyFont="1" applyBorder="1" applyAlignment="1"/>
    <xf numFmtId="0" fontId="7" fillId="0" borderId="1" xfId="0" applyFont="1" applyBorder="1" applyAlignment="1">
      <alignment vertical="center"/>
    </xf>
    <xf numFmtId="0" fontId="2" fillId="0" borderId="1" xfId="0" applyFont="1" applyBorder="1" applyAlignment="1">
      <alignment horizontal="center" vertical="center"/>
    </xf>
    <xf numFmtId="0" fontId="7" fillId="0" borderId="1" xfId="0" applyFont="1" applyBorder="1" applyAlignment="1">
      <alignment horizontal="center" vertical="center"/>
    </xf>
    <xf numFmtId="0" fontId="27" fillId="0" borderId="1" xfId="0" applyFont="1" applyBorder="1" applyAlignment="1">
      <alignment vertical="center"/>
    </xf>
    <xf numFmtId="0" fontId="27" fillId="0" borderId="1" xfId="0" applyFont="1" applyBorder="1" applyAlignment="1">
      <alignment horizontal="center" vertical="center"/>
    </xf>
    <xf numFmtId="0" fontId="25" fillId="0" borderId="1" xfId="148" applyFont="1" applyBorder="1" applyAlignment="1">
      <alignment horizontal="center" vertical="center"/>
    </xf>
    <xf numFmtId="0" fontId="26" fillId="0" borderId="1" xfId="148" applyFont="1" applyBorder="1" applyAlignment="1">
      <alignment horizontal="left" vertical="center"/>
    </xf>
    <xf numFmtId="10" fontId="26" fillId="0" borderId="1" xfId="148" applyNumberFormat="1" applyFont="1" applyBorder="1">
      <alignment vertical="center"/>
    </xf>
    <xf numFmtId="0" fontId="26" fillId="0" borderId="1" xfId="148" applyFont="1" applyBorder="1" applyAlignment="1">
      <alignment vertical="center"/>
    </xf>
    <xf numFmtId="0" fontId="26" fillId="2" borderId="1" xfId="148" applyFont="1" applyFill="1" applyBorder="1">
      <alignment vertical="center"/>
    </xf>
    <xf numFmtId="0" fontId="28" fillId="0" borderId="1" xfId="148" applyFont="1" applyBorder="1" applyAlignment="1">
      <alignment horizontal="center" vertical="center" wrapText="1"/>
    </xf>
    <xf numFmtId="0" fontId="24" fillId="0" borderId="0" xfId="148" applyFont="1" applyBorder="1" applyAlignment="1">
      <alignment horizontal="center" vertical="center"/>
    </xf>
    <xf numFmtId="0" fontId="2" fillId="0" borderId="1" xfId="0" applyFont="1" applyBorder="1" applyAlignment="1">
      <alignment vertical="center"/>
    </xf>
    <xf numFmtId="0" fontId="2" fillId="2" borderId="1" xfId="0" applyFont="1" applyFill="1" applyBorder="1" applyAlignment="1">
      <alignment vertical="center"/>
    </xf>
    <xf numFmtId="0" fontId="21" fillId="0" borderId="0" xfId="0" applyFont="1" applyAlignment="1">
      <alignment vertical="center"/>
    </xf>
    <xf numFmtId="0" fontId="0" fillId="0" borderId="0" xfId="0" applyAlignment="1">
      <alignment horizontal="center" vertical="center"/>
    </xf>
    <xf numFmtId="0" fontId="20" fillId="0" borderId="0" xfId="148">
      <alignment vertical="center"/>
    </xf>
    <xf numFmtId="0" fontId="20" fillId="0" borderId="0" xfId="148" applyAlignment="1">
      <alignment horizontal="center" vertical="center"/>
    </xf>
    <xf numFmtId="0" fontId="28" fillId="0" borderId="1" xfId="148" applyFont="1" applyBorder="1" applyAlignment="1">
      <alignment horizontal="center" vertical="center"/>
    </xf>
    <xf numFmtId="0" fontId="18" fillId="0" borderId="3" xfId="148" applyNumberFormat="1" applyFont="1" applyFill="1" applyBorder="1" applyAlignment="1">
      <alignment horizontal="center" vertical="center" wrapText="1"/>
    </xf>
    <xf numFmtId="0" fontId="18" fillId="0" borderId="1" xfId="148" applyNumberFormat="1" applyFont="1" applyFill="1" applyBorder="1" applyAlignment="1">
      <alignment horizontal="center" vertical="center" wrapText="1"/>
    </xf>
    <xf numFmtId="0" fontId="20" fillId="0" borderId="3" xfId="148" applyFont="1" applyFill="1" applyBorder="1" applyAlignment="1">
      <alignment horizontal="center" vertical="center" wrapText="1"/>
    </xf>
    <xf numFmtId="0" fontId="20" fillId="0" borderId="1" xfId="148" applyFont="1" applyFill="1" applyBorder="1" applyAlignment="1">
      <alignment horizontal="center" vertical="center" wrapText="1"/>
    </xf>
    <xf numFmtId="0" fontId="18" fillId="0" borderId="3" xfId="148" applyFont="1" applyFill="1" applyBorder="1" applyAlignment="1">
      <alignment horizontal="center" vertical="center" wrapText="1"/>
    </xf>
    <xf numFmtId="0" fontId="18" fillId="0" borderId="1" xfId="148" applyFont="1" applyFill="1" applyBorder="1" applyAlignment="1">
      <alignment horizontal="center" vertical="center" wrapText="1"/>
    </xf>
    <xf numFmtId="0" fontId="29" fillId="0" borderId="4" xfId="0" applyFont="1" applyBorder="1" applyAlignment="1">
      <alignment horizontal="left" vertical="center" wrapText="1"/>
    </xf>
    <xf numFmtId="0" fontId="29" fillId="0" borderId="4" xfId="0" applyFont="1" applyBorder="1" applyAlignment="1">
      <alignment horizontal="center" vertical="center" wrapText="1"/>
    </xf>
    <xf numFmtId="0" fontId="20" fillId="0" borderId="1" xfId="148" applyFont="1" applyFill="1" applyBorder="1" applyAlignment="1">
      <alignment vertical="center" wrapText="1"/>
    </xf>
    <xf numFmtId="0" fontId="0" fillId="0" borderId="0" xfId="0" applyAlignment="1">
      <alignment horizontal="right" vertical="center"/>
    </xf>
    <xf numFmtId="0" fontId="15" fillId="0" borderId="0" xfId="148" applyFont="1" applyAlignment="1">
      <alignment horizontal="right" vertical="center"/>
    </xf>
    <xf numFmtId="0" fontId="23" fillId="0" borderId="0" xfId="148" applyFont="1" applyBorder="1" applyAlignment="1">
      <alignment horizontal="right" vertical="center"/>
    </xf>
    <xf numFmtId="0" fontId="18" fillId="0" borderId="1" xfId="148" applyFont="1" applyFill="1" applyBorder="1" applyAlignment="1">
      <alignment vertical="center" wrapText="1"/>
    </xf>
    <xf numFmtId="0" fontId="25" fillId="0" borderId="1" xfId="148" applyFont="1" applyBorder="1">
      <alignment vertical="center"/>
    </xf>
    <xf numFmtId="3" fontId="18" fillId="0" borderId="1" xfId="148" applyNumberFormat="1" applyFont="1" applyFill="1" applyBorder="1" applyAlignment="1">
      <alignment horizontal="right" vertical="center"/>
    </xf>
    <xf numFmtId="3" fontId="2" fillId="0" borderId="1" xfId="198" applyNumberFormat="1" applyFont="1" applyFill="1" applyBorder="1" applyAlignment="1" applyProtection="1">
      <alignment vertical="center" wrapText="1"/>
    </xf>
    <xf numFmtId="3" fontId="20" fillId="0" borderId="1" xfId="148" applyNumberFormat="1" applyFont="1" applyFill="1" applyBorder="1" applyAlignment="1">
      <alignment horizontal="right" vertical="center"/>
    </xf>
    <xf numFmtId="0" fontId="26" fillId="0" borderId="1" xfId="148" applyFont="1" applyBorder="1" applyAlignment="1">
      <alignment horizontal="left" vertical="center" indent="2"/>
    </xf>
    <xf numFmtId="3" fontId="13" fillId="0" borderId="1" xfId="0" applyNumberFormat="1" applyFont="1" applyBorder="1" applyAlignment="1">
      <alignment horizontal="right" vertical="center"/>
    </xf>
    <xf numFmtId="0" fontId="27" fillId="0" borderId="1" xfId="124" applyFont="1" applyFill="1" applyBorder="1" applyAlignment="1">
      <alignment horizontal="center" vertical="center" wrapText="1"/>
    </xf>
    <xf numFmtId="0" fontId="25" fillId="0" borderId="1" xfId="148" applyFont="1" applyBorder="1" applyAlignment="1">
      <alignment horizontal="left" vertical="center"/>
    </xf>
    <xf numFmtId="0" fontId="13" fillId="0" borderId="1" xfId="124" applyFont="1" applyFill="1" applyBorder="1" applyAlignment="1">
      <alignment horizontal="center" vertical="center" wrapText="1"/>
    </xf>
    <xf numFmtId="10" fontId="12" fillId="0" borderId="1" xfId="0" applyNumberFormat="1" applyFont="1" applyBorder="1" applyAlignment="1">
      <alignment horizontal="center" vertical="center" wrapText="1"/>
    </xf>
    <xf numFmtId="3" fontId="7" fillId="0" borderId="1" xfId="199" applyNumberFormat="1" applyFont="1" applyFill="1" applyBorder="1" applyAlignment="1" applyProtection="1">
      <alignment vertical="center"/>
    </xf>
    <xf numFmtId="0" fontId="22" fillId="0" borderId="0" xfId="0" applyFont="1" applyAlignment="1">
      <alignment vertical="center"/>
    </xf>
    <xf numFmtId="10" fontId="14" fillId="0" borderId="1" xfId="0" applyNumberFormat="1" applyFont="1" applyBorder="1" applyAlignment="1">
      <alignment horizontal="center" vertical="center" wrapText="1"/>
    </xf>
    <xf numFmtId="0" fontId="0" fillId="0" borderId="0" xfId="0">
      <alignment vertical="center"/>
    </xf>
    <xf numFmtId="0" fontId="0" fillId="0" borderId="0" xfId="0" applyFont="1" applyBorder="1">
      <alignment vertical="center"/>
    </xf>
    <xf numFmtId="0" fontId="0" fillId="0" borderId="0" xfId="0" applyBorder="1">
      <alignment vertical="center"/>
    </xf>
    <xf numFmtId="0" fontId="1" fillId="0" borderId="0" xfId="0" applyFont="1" applyBorder="1" applyAlignment="1">
      <alignment horizontal="center" vertical="center"/>
    </xf>
    <xf numFmtId="0" fontId="11" fillId="0" borderId="0" xfId="0" applyFont="1" applyBorder="1" applyAlignment="1">
      <alignment horizontal="right" vertical="center"/>
    </xf>
    <xf numFmtId="0" fontId="27" fillId="0" borderId="1" xfId="137" applyFont="1" applyBorder="1" applyAlignment="1">
      <alignment horizontal="center" vertical="center"/>
    </xf>
    <xf numFmtId="0" fontId="27" fillId="0" borderId="1" xfId="0" applyFont="1" applyBorder="1" applyAlignment="1">
      <alignment horizontal="center" vertical="center" wrapText="1"/>
    </xf>
    <xf numFmtId="0" fontId="7" fillId="0" borderId="1" xfId="125" applyFont="1" applyBorder="1" applyAlignment="1">
      <alignment horizontal="center" vertical="center"/>
    </xf>
    <xf numFmtId="196" fontId="2" fillId="0" borderId="1" xfId="125" applyNumberFormat="1" applyFont="1" applyFill="1" applyBorder="1" applyAlignment="1">
      <alignment horizontal="center" vertical="center"/>
    </xf>
    <xf numFmtId="10" fontId="7" fillId="0" borderId="1" xfId="0" applyNumberFormat="1" applyFont="1" applyBorder="1">
      <alignment vertical="center"/>
    </xf>
    <xf numFmtId="0" fontId="7" fillId="0" borderId="1" xfId="125" applyFont="1" applyBorder="1" applyAlignment="1">
      <alignment vertical="center"/>
    </xf>
    <xf numFmtId="196" fontId="7" fillId="0" borderId="1" xfId="125" applyNumberFormat="1" applyFont="1" applyBorder="1" applyAlignment="1">
      <alignment horizontal="center" vertical="center"/>
    </xf>
    <xf numFmtId="0" fontId="7" fillId="0" borderId="1" xfId="125" applyFont="1" applyBorder="1" applyAlignment="1">
      <alignment horizontal="left" vertical="center" wrapText="1"/>
    </xf>
    <xf numFmtId="196" fontId="7" fillId="0" borderId="1" xfId="125" applyNumberFormat="1" applyFont="1" applyBorder="1" applyAlignment="1">
      <alignment horizontal="center" vertical="center" wrapText="1"/>
    </xf>
    <xf numFmtId="196" fontId="2" fillId="0" borderId="1" xfId="125" applyNumberFormat="1" applyFont="1" applyFill="1" applyBorder="1" applyAlignment="1">
      <alignment horizontal="center" vertical="center" wrapText="1"/>
    </xf>
    <xf numFmtId="0" fontId="8" fillId="0" borderId="0" xfId="0" applyFont="1">
      <alignment vertical="center"/>
    </xf>
    <xf numFmtId="0" fontId="9" fillId="0" borderId="0" xfId="0" applyFont="1" applyAlignment="1">
      <alignment horizontal="left" vertical="center" wrapText="1"/>
    </xf>
    <xf numFmtId="0" fontId="9" fillId="2" borderId="0" xfId="0" applyFont="1" applyFill="1" applyAlignment="1">
      <alignment horizontal="left" vertical="center" wrapText="1"/>
    </xf>
    <xf numFmtId="0" fontId="2" fillId="0" borderId="0" xfId="0" applyFont="1" applyAlignment="1">
      <alignment horizontal="center" vertical="center"/>
    </xf>
    <xf numFmtId="0" fontId="0" fillId="0" borderId="0" xfId="111" applyAlignment="1">
      <alignment vertical="center"/>
    </xf>
    <xf numFmtId="0" fontId="10" fillId="0" borderId="0" xfId="158" applyFont="1" applyAlignment="1">
      <alignment horizontal="center" vertical="center"/>
    </xf>
    <xf numFmtId="0" fontId="0" fillId="0" borderId="0" xfId="146" applyAlignment="1">
      <alignment horizontal="center" vertical="center"/>
    </xf>
    <xf numFmtId="0" fontId="11" fillId="0" borderId="0" xfId="146" applyFont="1" applyAlignment="1">
      <alignment horizontal="right" vertical="center"/>
    </xf>
    <xf numFmtId="0" fontId="13" fillId="0" borderId="1" xfId="146" applyFont="1" applyBorder="1" applyAlignment="1">
      <alignment horizontal="center" vertical="center"/>
    </xf>
    <xf numFmtId="0" fontId="2" fillId="0" borderId="1" xfId="146" applyFont="1" applyBorder="1" applyAlignment="1">
      <alignment horizontal="center" vertical="center"/>
    </xf>
    <xf numFmtId="196" fontId="2" fillId="0" borderId="1" xfId="146" applyNumberFormat="1" applyFont="1" applyBorder="1" applyAlignment="1">
      <alignment horizontal="right" vertical="center"/>
    </xf>
    <xf numFmtId="0" fontId="2" fillId="0" borderId="1" xfId="146" applyFont="1" applyBorder="1" applyAlignment="1">
      <alignment vertical="center"/>
    </xf>
    <xf numFmtId="196" fontId="13" fillId="0" borderId="1" xfId="146" applyNumberFormat="1" applyFont="1" applyBorder="1" applyAlignment="1">
      <alignment horizontal="right" vertical="center"/>
    </xf>
    <xf numFmtId="0" fontId="13" fillId="0" borderId="1" xfId="146" applyFont="1" applyBorder="1" applyAlignment="1">
      <alignment vertical="center"/>
    </xf>
    <xf numFmtId="0" fontId="0" fillId="0" borderId="4" xfId="146" applyFont="1" applyBorder="1" applyAlignment="1">
      <alignment vertical="center" wrapText="1"/>
    </xf>
    <xf numFmtId="0" fontId="0" fillId="0" borderId="4" xfId="146" applyBorder="1" applyAlignment="1">
      <alignment vertical="center" wrapText="1"/>
    </xf>
    <xf numFmtId="0" fontId="10" fillId="0" borderId="0" xfId="158" applyFont="1" applyAlignment="1">
      <alignment horizontal="center" vertical="center" wrapText="1"/>
    </xf>
    <xf numFmtId="0" fontId="0" fillId="0" borderId="0" xfId="158" applyFont="1" applyAlignment="1">
      <alignment horizontal="center" vertical="center"/>
    </xf>
    <xf numFmtId="0" fontId="27" fillId="0" borderId="1" xfId="158" applyFont="1" applyBorder="1" applyAlignment="1">
      <alignment horizontal="center" vertical="center" wrapText="1"/>
    </xf>
    <xf numFmtId="0" fontId="27" fillId="0" borderId="1" xfId="158" applyFont="1" applyBorder="1">
      <alignment vertical="center"/>
    </xf>
    <xf numFmtId="0" fontId="27" fillId="0" borderId="1" xfId="158" applyFont="1" applyBorder="1" applyAlignment="1">
      <alignment horizontal="center" vertical="center"/>
    </xf>
    <xf numFmtId="0" fontId="7" fillId="0" borderId="1" xfId="158" applyFont="1" applyBorder="1" applyAlignment="1">
      <alignment horizontal="left" vertical="center" indent="1"/>
    </xf>
    <xf numFmtId="0" fontId="7" fillId="0" borderId="1" xfId="158" applyFont="1" applyBorder="1">
      <alignment vertical="center"/>
    </xf>
    <xf numFmtId="0" fontId="7" fillId="0" borderId="1" xfId="158" applyFont="1" applyBorder="1" applyAlignment="1">
      <alignment horizontal="center" vertical="center"/>
    </xf>
    <xf numFmtId="0" fontId="7" fillId="2" borderId="1" xfId="158" applyFont="1" applyFill="1" applyBorder="1" applyAlignment="1">
      <alignment horizontal="left" vertical="center" indent="1"/>
    </xf>
    <xf numFmtId="0" fontId="8" fillId="0" borderId="4" xfId="0" applyFont="1" applyBorder="1" applyAlignment="1">
      <alignment horizontal="left" vertical="center" wrapText="1"/>
    </xf>
    <xf numFmtId="0" fontId="30" fillId="0" borderId="0" xfId="89" applyFont="1">
      <alignment vertical="center"/>
    </xf>
    <xf numFmtId="0" fontId="31" fillId="0" borderId="0" xfId="89">
      <alignment vertical="center"/>
    </xf>
    <xf numFmtId="196" fontId="31" fillId="0" borderId="0" xfId="89" applyNumberFormat="1" applyAlignment="1">
      <alignment horizontal="right" vertical="center"/>
    </xf>
    <xf numFmtId="0" fontId="23" fillId="0" borderId="0" xfId="89" applyFont="1">
      <alignment vertical="center"/>
    </xf>
    <xf numFmtId="0" fontId="15" fillId="0" borderId="0" xfId="89" applyFont="1" applyAlignment="1">
      <alignment horizontal="center" vertical="center"/>
    </xf>
    <xf numFmtId="196" fontId="15" fillId="0" borderId="0" xfId="89" applyNumberFormat="1" applyFont="1" applyAlignment="1">
      <alignment horizontal="right" vertical="center"/>
    </xf>
    <xf numFmtId="0" fontId="31" fillId="0" borderId="0" xfId="89" applyAlignment="1">
      <alignment horizontal="left" vertical="center" wrapText="1"/>
    </xf>
    <xf numFmtId="0" fontId="24" fillId="0" borderId="0" xfId="89" applyFont="1" applyAlignment="1">
      <alignment horizontal="right" vertical="center"/>
    </xf>
    <xf numFmtId="0" fontId="25" fillId="0" borderId="1" xfId="89" applyFont="1" applyFill="1" applyBorder="1" applyAlignment="1">
      <alignment horizontal="center" vertical="center" wrapText="1"/>
    </xf>
    <xf numFmtId="196" fontId="27" fillId="0" borderId="1" xfId="124" applyNumberFormat="1" applyFont="1" applyFill="1" applyBorder="1" applyAlignment="1">
      <alignment horizontal="center" vertical="center" wrapText="1"/>
    </xf>
    <xf numFmtId="196" fontId="27" fillId="0" borderId="1" xfId="124" applyNumberFormat="1" applyFont="1" applyFill="1" applyBorder="1" applyAlignment="1">
      <alignment horizontal="right" vertical="center" wrapText="1"/>
    </xf>
    <xf numFmtId="196" fontId="13" fillId="0" borderId="1" xfId="124" applyNumberFormat="1" applyFont="1" applyFill="1" applyBorder="1" applyAlignment="1">
      <alignment horizontal="right" vertical="center" wrapText="1"/>
    </xf>
    <xf numFmtId="10" fontId="27" fillId="0" borderId="1" xfId="0" applyNumberFormat="1" applyFont="1" applyBorder="1" applyAlignment="1">
      <alignment horizontal="center" vertical="center" wrapText="1"/>
    </xf>
    <xf numFmtId="49" fontId="27" fillId="0" borderId="1" xfId="147" applyNumberFormat="1" applyFont="1" applyBorder="1" applyAlignment="1">
      <alignment horizontal="left" vertical="center" wrapText="1"/>
    </xf>
    <xf numFmtId="196" fontId="25" fillId="0" borderId="1" xfId="89" applyNumberFormat="1" applyFont="1" applyBorder="1" applyAlignment="1">
      <alignment horizontal="right" vertical="center" wrapText="1"/>
    </xf>
    <xf numFmtId="196" fontId="18" fillId="0" borderId="1" xfId="89" applyNumberFormat="1" applyFont="1" applyFill="1" applyBorder="1" applyAlignment="1">
      <alignment horizontal="right" vertical="center" wrapText="1"/>
    </xf>
    <xf numFmtId="49" fontId="7" fillId="0" borderId="1" xfId="147" applyNumberFormat="1" applyFont="1" applyBorder="1" applyAlignment="1">
      <alignment horizontal="left" vertical="center" wrapText="1"/>
    </xf>
    <xf numFmtId="196" fontId="26" fillId="0" borderId="1" xfId="89" applyNumberFormat="1" applyFont="1" applyBorder="1" applyAlignment="1">
      <alignment horizontal="right" vertical="center" wrapText="1"/>
    </xf>
    <xf numFmtId="196" fontId="20" fillId="0" borderId="1" xfId="89" applyNumberFormat="1" applyFont="1" applyFill="1" applyBorder="1" applyAlignment="1">
      <alignment horizontal="right" vertical="center" wrapText="1"/>
    </xf>
    <xf numFmtId="10" fontId="7" fillId="0" borderId="1" xfId="0" applyNumberFormat="1" applyFont="1" applyBorder="1" applyAlignment="1">
      <alignment horizontal="center" vertical="center" wrapText="1"/>
    </xf>
    <xf numFmtId="0" fontId="31" fillId="0" borderId="0" xfId="159">
      <alignment vertical="center"/>
    </xf>
    <xf numFmtId="0" fontId="23" fillId="0" borderId="0" xfId="159" applyFont="1">
      <alignment vertical="center"/>
    </xf>
    <xf numFmtId="0" fontId="15" fillId="0" borderId="0" xfId="159" applyFont="1" applyAlignment="1">
      <alignment horizontal="center" vertical="center"/>
    </xf>
    <xf numFmtId="0" fontId="11" fillId="0" borderId="0" xfId="0" applyFont="1" applyAlignment="1">
      <alignment horizontal="right" vertical="center"/>
    </xf>
    <xf numFmtId="0" fontId="25" fillId="0" borderId="1" xfId="159" applyFont="1" applyFill="1" applyBorder="1" applyAlignment="1">
      <alignment horizontal="center" vertical="center"/>
    </xf>
    <xf numFmtId="0" fontId="27" fillId="0" borderId="1" xfId="124" applyFont="1" applyFill="1" applyBorder="1" applyAlignment="1">
      <alignment horizontal="right" vertical="center" wrapText="1"/>
    </xf>
    <xf numFmtId="0" fontId="27" fillId="0" borderId="1" xfId="0" applyFont="1" applyBorder="1" applyAlignment="1">
      <alignment horizontal="right" vertical="center" wrapText="1"/>
    </xf>
    <xf numFmtId="10" fontId="27" fillId="0" borderId="1" xfId="0" applyNumberFormat="1" applyFont="1" applyBorder="1" applyAlignment="1">
      <alignment horizontal="right" vertical="center" wrapText="1"/>
    </xf>
    <xf numFmtId="0" fontId="26" fillId="0" borderId="1" xfId="192" applyFont="1" applyFill="1" applyBorder="1" applyAlignment="1">
      <alignment horizontal="left" vertical="center"/>
    </xf>
    <xf numFmtId="196" fontId="26" fillId="0" borderId="1" xfId="159" applyNumberFormat="1" applyFont="1" applyBorder="1">
      <alignment vertical="center"/>
    </xf>
    <xf numFmtId="1" fontId="26" fillId="0" borderId="1" xfId="159" applyNumberFormat="1" applyFont="1" applyBorder="1" applyAlignment="1">
      <alignment horizontal="right" vertical="center"/>
    </xf>
    <xf numFmtId="10" fontId="7" fillId="0" borderId="1" xfId="0" applyNumberFormat="1" applyFont="1" applyBorder="1" applyAlignment="1">
      <alignment horizontal="right" vertical="center" wrapText="1"/>
    </xf>
    <xf numFmtId="0" fontId="0" fillId="0" borderId="0" xfId="0" applyFill="1" applyAlignment="1">
      <alignment vertical="center"/>
    </xf>
    <xf numFmtId="0" fontId="0" fillId="0" borderId="0" xfId="0" applyAlignment="1">
      <alignment vertical="center" wrapText="1"/>
    </xf>
    <xf numFmtId="0" fontId="0" fillId="0" borderId="0" xfId="124" applyFont="1" applyFill="1"/>
    <xf numFmtId="0" fontId="0" fillId="0" borderId="0" xfId="124" applyAlignment="1">
      <alignment wrapText="1"/>
    </xf>
    <xf numFmtId="0" fontId="10" fillId="0" borderId="0" xfId="124" applyFont="1" applyFill="1" applyAlignment="1">
      <alignment horizontal="center" vertical="center"/>
    </xf>
    <xf numFmtId="0" fontId="10" fillId="0" borderId="0" xfId="124" applyFont="1" applyFill="1" applyAlignment="1">
      <alignment horizontal="center" vertical="center" wrapText="1"/>
    </xf>
    <xf numFmtId="0" fontId="32" fillId="0" borderId="0" xfId="124" applyFont="1" applyFill="1" applyAlignment="1">
      <alignment vertical="center"/>
    </xf>
    <xf numFmtId="0" fontId="12" fillId="0" borderId="3" xfId="124" applyFont="1" applyFill="1" applyBorder="1" applyAlignment="1">
      <alignment horizontal="center" vertical="center" wrapText="1"/>
    </xf>
    <xf numFmtId="3" fontId="13" fillId="0" borderId="1" xfId="198" applyNumberFormat="1" applyFont="1" applyFill="1" applyBorder="1" applyAlignment="1" applyProtection="1">
      <alignment vertical="center"/>
    </xf>
    <xf numFmtId="196" fontId="12" fillId="0" borderId="1" xfId="119" applyNumberFormat="1" applyFont="1" applyFill="1" applyBorder="1" applyAlignment="1">
      <alignment vertical="center" wrapText="1"/>
    </xf>
    <xf numFmtId="196" fontId="12" fillId="0" borderId="1" xfId="0" applyNumberFormat="1" applyFont="1" applyBorder="1" applyAlignment="1">
      <alignment vertical="center" wrapText="1"/>
    </xf>
    <xf numFmtId="10" fontId="12" fillId="0" borderId="1" xfId="0" applyNumberFormat="1" applyFont="1" applyBorder="1" applyAlignment="1">
      <alignment vertical="center" wrapText="1"/>
    </xf>
    <xf numFmtId="3" fontId="2" fillId="0" borderId="1" xfId="198" applyNumberFormat="1" applyFont="1" applyFill="1" applyBorder="1" applyAlignment="1" applyProtection="1">
      <alignment vertical="center"/>
    </xf>
    <xf numFmtId="196" fontId="14" fillId="0" borderId="1" xfId="119" applyNumberFormat="1" applyFont="1" applyFill="1" applyBorder="1" applyAlignment="1">
      <alignment vertical="center" wrapText="1"/>
    </xf>
    <xf numFmtId="196" fontId="14" fillId="0" borderId="1" xfId="0" applyNumberFormat="1" applyFont="1" applyBorder="1" applyAlignment="1">
      <alignment vertical="center" wrapText="1"/>
    </xf>
    <xf numFmtId="10" fontId="14" fillId="0" borderId="1" xfId="0" applyNumberFormat="1" applyFont="1" applyBorder="1" applyAlignment="1">
      <alignment vertical="center" wrapText="1"/>
    </xf>
    <xf numFmtId="0" fontId="2" fillId="0" borderId="1" xfId="119" applyFont="1" applyFill="1" applyBorder="1" applyAlignment="1">
      <alignment vertical="center"/>
    </xf>
    <xf numFmtId="1" fontId="2" fillId="0" borderId="1" xfId="119" applyNumberFormat="1" applyFont="1" applyFill="1" applyBorder="1" applyAlignment="1" applyProtection="1">
      <alignment vertical="center"/>
      <protection locked="0"/>
    </xf>
    <xf numFmtId="196" fontId="14" fillId="0" borderId="1" xfId="119" applyNumberFormat="1" applyFont="1" applyFill="1" applyBorder="1" applyAlignment="1" applyProtection="1">
      <alignment vertical="center" wrapText="1"/>
      <protection locked="0"/>
    </xf>
    <xf numFmtId="0" fontId="2" fillId="0" borderId="1" xfId="0" applyFont="1" applyFill="1" applyBorder="1" applyAlignment="1">
      <alignment vertical="center"/>
    </xf>
    <xf numFmtId="0" fontId="2" fillId="0" borderId="1" xfId="119" applyNumberFormat="1" applyFont="1" applyFill="1" applyBorder="1" applyAlignment="1" applyProtection="1">
      <alignment vertical="center"/>
      <protection locked="0"/>
    </xf>
    <xf numFmtId="196" fontId="0" fillId="0" borderId="1" xfId="0" applyNumberFormat="1" applyFont="1" applyBorder="1" applyAlignment="1">
      <alignment vertical="center" wrapText="1"/>
    </xf>
    <xf numFmtId="0" fontId="2" fillId="0" borderId="1" xfId="0" applyFont="1" applyFill="1" applyBorder="1" applyAlignment="1">
      <alignment vertical="center" wrapText="1"/>
    </xf>
    <xf numFmtId="0" fontId="13" fillId="0" borderId="1" xfId="0" applyFont="1" applyFill="1" applyBorder="1" applyAlignment="1">
      <alignment vertical="center"/>
    </xf>
    <xf numFmtId="196" fontId="21" fillId="0" borderId="1" xfId="0" applyNumberFormat="1" applyFont="1" applyBorder="1" applyAlignment="1">
      <alignment vertical="center" wrapText="1"/>
    </xf>
    <xf numFmtId="0" fontId="12" fillId="0" borderId="1" xfId="119" applyFont="1" applyFill="1" applyBorder="1" applyAlignment="1">
      <alignment horizontal="center" vertical="center"/>
    </xf>
    <xf numFmtId="1" fontId="12" fillId="0" borderId="1" xfId="119" applyNumberFormat="1" applyFont="1" applyFill="1" applyBorder="1" applyAlignment="1" applyProtection="1">
      <alignment vertical="center"/>
      <protection locked="0"/>
    </xf>
    <xf numFmtId="0" fontId="12" fillId="0" borderId="1" xfId="0" applyFont="1" applyBorder="1" applyAlignment="1">
      <alignment horizontal="right" vertical="center" wrapText="1"/>
    </xf>
    <xf numFmtId="1" fontId="14" fillId="0" borderId="1" xfId="119" applyNumberFormat="1" applyFont="1" applyFill="1" applyBorder="1" applyAlignment="1" applyProtection="1">
      <alignment horizontal="left" vertical="center"/>
      <protection locked="0"/>
    </xf>
    <xf numFmtId="196" fontId="0" fillId="0" borderId="1" xfId="0" applyNumberFormat="1" applyBorder="1" applyAlignment="1">
      <alignment vertical="center" wrapText="1"/>
    </xf>
    <xf numFmtId="1" fontId="14" fillId="0" borderId="1" xfId="119" applyNumberFormat="1" applyFont="1" applyFill="1" applyBorder="1" applyAlignment="1" applyProtection="1">
      <alignment vertical="center"/>
      <protection locked="0"/>
    </xf>
    <xf numFmtId="0" fontId="14" fillId="0" borderId="1" xfId="0" applyFont="1" applyFill="1" applyBorder="1" applyAlignment="1">
      <alignment vertical="center"/>
    </xf>
    <xf numFmtId="0" fontId="14" fillId="0" borderId="1" xfId="119" applyFont="1" applyFill="1" applyBorder="1" applyAlignment="1">
      <alignment wrapText="1"/>
    </xf>
    <xf numFmtId="0" fontId="14" fillId="0" borderId="1" xfId="0" applyFont="1" applyBorder="1" applyAlignment="1">
      <alignment vertical="center" wrapText="1"/>
    </xf>
    <xf numFmtId="0" fontId="14" fillId="0" borderId="1" xfId="119" applyNumberFormat="1" applyFont="1" applyFill="1" applyBorder="1" applyAlignment="1" applyProtection="1">
      <alignment vertical="center"/>
      <protection locked="0"/>
    </xf>
    <xf numFmtId="0" fontId="9" fillId="0" borderId="0" xfId="0" applyFont="1" applyFill="1" applyAlignment="1">
      <alignment horizontal="left" vertical="center" wrapText="1"/>
    </xf>
    <xf numFmtId="0" fontId="0" fillId="0" borderId="0" xfId="124" applyFont="1"/>
    <xf numFmtId="0" fontId="0" fillId="0" borderId="0" xfId="124"/>
    <xf numFmtId="0" fontId="27" fillId="0" borderId="3" xfId="124" applyFont="1" applyFill="1" applyBorder="1" applyAlignment="1">
      <alignment horizontal="center" vertical="center" wrapText="1"/>
    </xf>
    <xf numFmtId="0" fontId="25" fillId="0" borderId="3" xfId="148" applyFont="1" applyBorder="1">
      <alignment vertical="center"/>
    </xf>
    <xf numFmtId="0" fontId="7" fillId="0" borderId="1" xfId="124" applyFont="1" applyFill="1" applyBorder="1" applyAlignment="1">
      <alignment horizontal="center" vertical="center" wrapText="1"/>
    </xf>
    <xf numFmtId="0" fontId="7" fillId="0" borderId="1" xfId="0" applyFont="1" applyBorder="1" applyAlignment="1">
      <alignment horizontal="center" vertical="center" wrapText="1"/>
    </xf>
    <xf numFmtId="0" fontId="26" fillId="0" borderId="3" xfId="148" applyFont="1" applyBorder="1">
      <alignment vertical="center"/>
    </xf>
    <xf numFmtId="0" fontId="33" fillId="0" borderId="3" xfId="124" applyFont="1" applyFill="1" applyBorder="1" applyAlignment="1">
      <alignment horizontal="center" vertical="center"/>
    </xf>
    <xf numFmtId="1" fontId="27" fillId="0" borderId="3" xfId="124" applyNumberFormat="1" applyFont="1" applyFill="1" applyBorder="1" applyAlignment="1" applyProtection="1">
      <alignment vertical="center"/>
      <protection locked="0"/>
    </xf>
    <xf numFmtId="1" fontId="7" fillId="0" borderId="3" xfId="124" applyNumberFormat="1" applyFont="1" applyFill="1" applyBorder="1" applyAlignment="1" applyProtection="1">
      <alignment horizontal="left" vertical="center"/>
      <protection locked="0"/>
    </xf>
    <xf numFmtId="1" fontId="7" fillId="0" borderId="3" xfId="124" applyNumberFormat="1" applyFont="1" applyFill="1" applyBorder="1" applyAlignment="1" applyProtection="1">
      <alignment horizontal="left" vertical="center" indent="1"/>
      <protection locked="0"/>
    </xf>
    <xf numFmtId="0" fontId="7" fillId="0" borderId="3" xfId="124" applyFont="1" applyFill="1" applyBorder="1" applyAlignment="1">
      <alignment horizontal="left" vertical="center"/>
    </xf>
    <xf numFmtId="1" fontId="7" fillId="0" borderId="3" xfId="124" applyNumberFormat="1" applyFont="1" applyFill="1" applyBorder="1" applyAlignment="1" applyProtection="1">
      <alignment vertical="center"/>
      <protection locked="0"/>
    </xf>
    <xf numFmtId="0" fontId="7" fillId="0" borderId="3" xfId="124" applyFont="1" applyBorder="1" applyAlignment="1"/>
    <xf numFmtId="10" fontId="0" fillId="0" borderId="0" xfId="0" applyNumberFormat="1" applyAlignment="1">
      <alignment vertical="center"/>
    </xf>
    <xf numFmtId="0" fontId="0" fillId="0" borderId="0" xfId="124" applyAlignment="1">
      <alignment horizontal="center" vertical="center"/>
    </xf>
    <xf numFmtId="10" fontId="10" fillId="0" borderId="0" xfId="124" applyNumberFormat="1" applyFont="1" applyFill="1" applyAlignment="1">
      <alignment horizontal="center" vertical="center"/>
    </xf>
    <xf numFmtId="10" fontId="11" fillId="0" borderId="0" xfId="0" applyNumberFormat="1" applyFont="1" applyAlignment="1">
      <alignment horizontal="right" vertical="center"/>
    </xf>
    <xf numFmtId="196" fontId="14" fillId="0" borderId="1" xfId="119" applyNumberFormat="1" applyFont="1" applyFill="1" applyBorder="1" applyAlignment="1">
      <alignment horizontal="center" vertical="center" wrapText="1"/>
    </xf>
    <xf numFmtId="196" fontId="14" fillId="0" borderId="1" xfId="119" applyNumberFormat="1" applyFont="1" applyFill="1" applyBorder="1" applyAlignment="1">
      <alignment horizontal="center" vertical="center"/>
    </xf>
    <xf numFmtId="0" fontId="14" fillId="0" borderId="1" xfId="119" applyFont="1" applyFill="1" applyBorder="1" applyAlignment="1">
      <alignment horizontal="center" vertical="center"/>
    </xf>
    <xf numFmtId="0" fontId="14" fillId="0" borderId="1" xfId="119" applyFont="1" applyFill="1" applyBorder="1" applyAlignment="1">
      <alignment horizontal="center"/>
    </xf>
    <xf numFmtId="0" fontId="14" fillId="0" borderId="1" xfId="0" applyFont="1" applyBorder="1" applyAlignment="1">
      <alignment vertical="center"/>
    </xf>
    <xf numFmtId="0" fontId="14" fillId="0" borderId="1" xfId="0" applyFont="1" applyBorder="1" applyAlignment="1">
      <alignment horizontal="center" vertical="center"/>
    </xf>
    <xf numFmtId="1" fontId="14" fillId="2" borderId="1" xfId="119" applyNumberFormat="1" applyFont="1" applyFill="1" applyBorder="1" applyAlignment="1" applyProtection="1">
      <alignment horizontal="left" vertical="center"/>
      <protection locked="0"/>
    </xf>
    <xf numFmtId="0" fontId="14" fillId="2" borderId="1" xfId="119" applyNumberFormat="1" applyFont="1" applyFill="1" applyBorder="1" applyAlignment="1" applyProtection="1">
      <alignment vertical="center"/>
      <protection locked="0"/>
    </xf>
    <xf numFmtId="0" fontId="2" fillId="0" borderId="1" xfId="124" applyFont="1" applyFill="1" applyBorder="1" applyAlignment="1">
      <alignment horizontal="center" vertical="center" wrapText="1"/>
    </xf>
    <xf numFmtId="0" fontId="34" fillId="0" borderId="3" xfId="124" applyFont="1" applyFill="1" applyBorder="1" applyAlignment="1">
      <alignment horizontal="center" vertical="center"/>
    </xf>
    <xf numFmtId="0" fontId="32" fillId="0" borderId="0" xfId="203" applyFont="1" applyAlignment="1">
      <alignment vertical="top"/>
    </xf>
    <xf numFmtId="0" fontId="35" fillId="0" borderId="0" xfId="203" applyFont="1">
      <alignment vertical="center"/>
    </xf>
    <xf numFmtId="0" fontId="0" fillId="0" borderId="0" xfId="203" applyFont="1" applyFill="1">
      <alignment vertical="center"/>
    </xf>
    <xf numFmtId="0" fontId="0" fillId="0" borderId="0" xfId="203" applyFont="1" applyAlignment="1">
      <alignment horizontal="center" vertical="center"/>
    </xf>
    <xf numFmtId="0" fontId="0" fillId="0" borderId="0" xfId="203" applyFont="1">
      <alignment vertical="center"/>
    </xf>
    <xf numFmtId="0" fontId="0" fillId="0" borderId="0" xfId="203" applyFont="1" applyAlignment="1">
      <alignment horizontal="left" vertical="center"/>
    </xf>
    <xf numFmtId="0" fontId="36" fillId="0" borderId="0" xfId="203" applyFont="1" applyAlignment="1">
      <alignment horizontal="center" vertical="top"/>
    </xf>
    <xf numFmtId="0" fontId="21" fillId="0" borderId="0" xfId="203" applyFont="1" applyAlignment="1">
      <alignment horizontal="center" vertical="center"/>
    </xf>
    <xf numFmtId="0" fontId="37" fillId="0" borderId="1" xfId="203" applyFont="1" applyFill="1" applyBorder="1" applyAlignment="1">
      <alignment horizontal="left" vertical="center"/>
    </xf>
    <xf numFmtId="0" fontId="37" fillId="0" borderId="1" xfId="203" applyFont="1" applyBorder="1" applyAlignment="1">
      <alignment horizontal="center" vertical="center"/>
    </xf>
    <xf numFmtId="0" fontId="38" fillId="0" borderId="1" xfId="203" applyFont="1" applyFill="1" applyBorder="1" applyAlignment="1">
      <alignment horizontal="center" vertical="center"/>
    </xf>
    <xf numFmtId="0" fontId="38" fillId="0" borderId="1" xfId="203" applyFont="1" applyFill="1" applyBorder="1">
      <alignment vertical="center"/>
    </xf>
    <xf numFmtId="0" fontId="0" fillId="0" borderId="1" xfId="203" applyFont="1" applyBorder="1" applyAlignment="1">
      <alignment horizontal="center" vertical="center"/>
    </xf>
    <xf numFmtId="0" fontId="39" fillId="0" borderId="1" xfId="203" applyFont="1" applyFill="1" applyBorder="1">
      <alignment vertical="center"/>
    </xf>
    <xf numFmtId="0" fontId="0" fillId="0" borderId="1" xfId="203" applyFont="1" applyFill="1" applyBorder="1" applyAlignment="1">
      <alignment horizontal="center" vertical="center"/>
    </xf>
    <xf numFmtId="0" fontId="40" fillId="0" borderId="0" xfId="203" applyFont="1" applyFill="1">
      <alignment vertical="center"/>
    </xf>
  </cellXfs>
  <cellStyles count="21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40% - 强调文字颜色 2 2 3 2 2" xfId="49"/>
    <cellStyle name="60% - 强调文字颜色 1 3 5" xfId="50"/>
    <cellStyle name="40% - 强调文字颜色 3 3 3 2" xfId="51"/>
    <cellStyle name="20% - 强调文字颜色 2 2 3_2015财政决算公开" xfId="52"/>
    <cellStyle name="40% - 强调文字颜色 1 6_2015财政决算公开" xfId="53"/>
    <cellStyle name="60% - 强调文字颜色 2 3" xfId="54"/>
    <cellStyle name="好 4 2 2 2" xfId="55"/>
    <cellStyle name="货币[0] 3" xfId="56"/>
    <cellStyle name="标题 1 5 2" xfId="57"/>
    <cellStyle name="40% - 强调文字颜色 6 3 3_2015财政决算公开" xfId="58"/>
    <cellStyle name="强调文字颜色 2 2 3 3 2" xfId="59"/>
    <cellStyle name="20% - 强调文字颜色 2 4 2" xfId="60"/>
    <cellStyle name="计算 2 3 3" xfId="61"/>
    <cellStyle name="标题 5 3 4" xfId="62"/>
    <cellStyle name="20% - 强调文字颜色 4 5 2 3" xfId="63"/>
    <cellStyle name="20% - 强调文字颜色 1 2 2 2_2015财政决算公开" xfId="64"/>
    <cellStyle name="差_F00DC810C49E00C2E0430A3413167AE0" xfId="65"/>
    <cellStyle name="差 2 3 2" xfId="66"/>
    <cellStyle name="标题 5 3 3" xfId="67"/>
    <cellStyle name="输入 2 2 2 3" xfId="68"/>
    <cellStyle name="?鹎%U龡&amp;H齲_x0001_C铣_x0014__x0007__x0001__x0001_ 2" xfId="69"/>
    <cellStyle name="千位分隔 2 2 4 2" xfId="70"/>
    <cellStyle name="20% - 强调文字颜色 5 5 2 2 2" xfId="71"/>
    <cellStyle name="60% - 强调文字颜色 3 3 2 2 3" xfId="72"/>
    <cellStyle name="60% - 强调文字颜色 6 5 2" xfId="73"/>
    <cellStyle name="60% - 强调文字颜色 4 2 4 3" xfId="74"/>
    <cellStyle name="适中 3 2 2 2 2" xfId="75"/>
    <cellStyle name="60% - 着色 6 2" xfId="76"/>
    <cellStyle name="20% - 强调文字颜色 1 2_2015财政决算公开" xfId="77"/>
    <cellStyle name="千位分隔 2 2 4 5" xfId="78"/>
    <cellStyle name="链接单元格 3 2 3" xfId="79"/>
    <cellStyle name="货币 2 3 3 3" xfId="80"/>
    <cellStyle name="常规 11 5" xfId="81"/>
    <cellStyle name="解释性文本 3 3" xfId="82"/>
    <cellStyle name="货币 2 3 3 3 2" xfId="83"/>
    <cellStyle name="常规 7 2 2 3" xfId="84"/>
    <cellStyle name="检查单元格 2 3 2 2" xfId="85"/>
    <cellStyle name="60% - 强调文字颜色 4 4 3 2" xfId="86"/>
    <cellStyle name="20% - 强调文字颜色 3 8" xfId="87"/>
    <cellStyle name="警告文本 2 3" xfId="88"/>
    <cellStyle name="常规 14" xfId="89"/>
    <cellStyle name="标题 4 2" xfId="90"/>
    <cellStyle name="60% - 强调文字颜色 6 2_2015财政决算公开" xfId="91"/>
    <cellStyle name="60% - 强调文字颜色 5 3 2 2" xfId="92"/>
    <cellStyle name="40% - 强调文字颜色 5 3 2 3 2" xfId="93"/>
    <cellStyle name="检查单元格 3 2 2 2" xfId="94"/>
    <cellStyle name="60% - 强调文字颜色 5 2 3 5" xfId="95"/>
    <cellStyle name="强调文字颜色 4 2 3 2 3" xfId="96"/>
    <cellStyle name="千位[0]_，" xfId="97"/>
    <cellStyle name="20% - 强调文字颜色 3 2 4 2 2" xfId="98"/>
    <cellStyle name="常规 11 2" xfId="99"/>
    <cellStyle name="烹拳 [0]_laroux" xfId="100"/>
    <cellStyle name="60% - 强调文字颜色 2 2 4 3" xfId="101"/>
    <cellStyle name="常规 11 2 3 2" xfId="102"/>
    <cellStyle name="强调文字颜色 1 3 3 2 2" xfId="103"/>
    <cellStyle name="表标题 2 2 2" xfId="104"/>
    <cellStyle name="标题 6" xfId="105"/>
    <cellStyle name="常规 2 2 2 2_2015财政决算公开" xfId="106"/>
    <cellStyle name="注释 2 4 3" xfId="107"/>
    <cellStyle name="常规 33 3" xfId="108"/>
    <cellStyle name="40% - 强调文字颜色 3 7 2" xfId="109"/>
    <cellStyle name="后继超级链接 3 2" xfId="110"/>
    <cellStyle name="常规 12 2" xfId="111"/>
    <cellStyle name="60% - 强调文字颜色 3 2 4 3" xfId="112"/>
    <cellStyle name="千位分隔 2 2 8" xfId="113"/>
    <cellStyle name="霓付_laroux" xfId="114"/>
    <cellStyle name="汇总 2 2 3" xfId="115"/>
    <cellStyle name="标题 2 2 2" xfId="116"/>
    <cellStyle name="小数 4" xfId="117"/>
    <cellStyle name="计算 2 2 4" xfId="118"/>
    <cellStyle name="常规 50" xfId="119"/>
    <cellStyle name="标题 1 8" xfId="120"/>
    <cellStyle name="百分比 5 2 2 3" xfId="121"/>
    <cellStyle name="标题 1 2 4" xfId="122"/>
    <cellStyle name="标题 3 2 2 2 2" xfId="123"/>
    <cellStyle name="常规 49" xfId="124"/>
    <cellStyle name="常规 54" xfId="125"/>
    <cellStyle name="输出 2 3 2 3" xfId="126"/>
    <cellStyle name="Norma,_laroux_4_营业在建 (2)_E21" xfId="127"/>
    <cellStyle name="强调文字颜色 2 2 2 3" xfId="128"/>
    <cellStyle name="常规 4 2 2 2 5 2" xfId="129"/>
    <cellStyle name="标题 4 6" xfId="130"/>
    <cellStyle name="标题 4 8" xfId="131"/>
    <cellStyle name="标题 3 2 3 2 2" xfId="132"/>
    <cellStyle name="标题 2 2 4" xfId="133"/>
    <cellStyle name="标题 2 8" xfId="134"/>
    <cellStyle name="百分比 4 2 4" xfId="135"/>
    <cellStyle name="汇总 6" xfId="136"/>
    <cellStyle name="常规 53" xfId="137"/>
    <cellStyle name="标题 5 3 2 2 2" xfId="138"/>
    <cellStyle name="Percent_laroux" xfId="139"/>
    <cellStyle name="no dec" xfId="140"/>
    <cellStyle name="no dec 2" xfId="141"/>
    <cellStyle name="60% - 着色 4 2" xfId="142"/>
    <cellStyle name="超级链接 4 2" xfId="143"/>
    <cellStyle name="Currency1" xfId="144"/>
    <cellStyle name="千分位_97-917" xfId="145"/>
    <cellStyle name="常规 33" xfId="146"/>
    <cellStyle name="常规 76" xfId="147"/>
    <cellStyle name="常规 10" xfId="148"/>
    <cellStyle name="HEADING1" xfId="149"/>
    <cellStyle name="Currency_1995" xfId="150"/>
    <cellStyle name="Calc Currency (0) 2" xfId="151"/>
    <cellStyle name="comma zerodec 2" xfId="152"/>
    <cellStyle name="常规 65" xfId="153"/>
    <cellStyle name="常规 70" xfId="154"/>
    <cellStyle name="常规 66" xfId="155"/>
    <cellStyle name="常规 71" xfId="156"/>
    <cellStyle name="常规 67" xfId="157"/>
    <cellStyle name="常规 72" xfId="158"/>
    <cellStyle name="常规 14 6" xfId="159"/>
    <cellStyle name="Fixed 2" xfId="160"/>
    <cellStyle name="Header1" xfId="161"/>
    <cellStyle name="60% - 着色 1 2" xfId="162"/>
    <cellStyle name="60% - 着色 2 2" xfId="163"/>
    <cellStyle name="60% - 着色 3 2" xfId="164"/>
    <cellStyle name="Calc Currency (0)" xfId="165"/>
    <cellStyle name="Comma [0] 2" xfId="166"/>
    <cellStyle name="comma zerodec" xfId="167"/>
    <cellStyle name="Comma_1995" xfId="168"/>
    <cellStyle name="Currency [0]" xfId="169"/>
    <cellStyle name="Currency [0] 2" xfId="170"/>
    <cellStyle name="Currency1 2" xfId="171"/>
    <cellStyle name="Date" xfId="172"/>
    <cellStyle name="Date 2" xfId="173"/>
    <cellStyle name="Dollar (zero dec)" xfId="174"/>
    <cellStyle name="Dollar (zero dec) 2" xfId="175"/>
    <cellStyle name="Fixed" xfId="176"/>
    <cellStyle name="Header2" xfId="177"/>
    <cellStyle name="HEADING1 2" xfId="178"/>
    <cellStyle name="HEADING2" xfId="179"/>
    <cellStyle name="HEADING2 2" xfId="180"/>
    <cellStyle name="Normal_#10-Headcount" xfId="181"/>
    <cellStyle name="Total" xfId="182"/>
    <cellStyle name="Total 2" xfId="183"/>
    <cellStyle name="百分比 2" xfId="184"/>
    <cellStyle name="百分比 5" xfId="185"/>
    <cellStyle name="好_F00DC810C49E00C2E0430A3413167AE0" xfId="186"/>
    <cellStyle name="标题 10" xfId="187"/>
    <cellStyle name="常规 62" xfId="188"/>
    <cellStyle name="常规 63" xfId="189"/>
    <cellStyle name="烹拳_laroux" xfId="190"/>
    <cellStyle name="标题 3 8" xfId="191"/>
    <cellStyle name="常规 10 5" xfId="192"/>
    <cellStyle name="常规 69" xfId="193"/>
    <cellStyle name="常规 13" xfId="194"/>
    <cellStyle name="输出 2 3 4" xfId="195"/>
    <cellStyle name="常规 4 2" xfId="196"/>
    <cellStyle name="霓付 [0]_laroux" xfId="197"/>
    <cellStyle name="常规 51" xfId="198"/>
    <cellStyle name="常规 55" xfId="199"/>
    <cellStyle name="常规 61" xfId="200"/>
    <cellStyle name="常规 59" xfId="201"/>
    <cellStyle name="常规 64" xfId="202"/>
    <cellStyle name="常规_2006年预算表" xfId="203"/>
    <cellStyle name="常规_2007年云南省向人大报送政府收支预算表格式编制过程表" xfId="204"/>
    <cellStyle name="普通_97-917" xfId="205"/>
    <cellStyle name="千分位[0]_BT (2)" xfId="206"/>
    <cellStyle name="强调文字颜色 3 2 5" xfId="207"/>
    <cellStyle name="强调文字颜色 6 2 5" xfId="208"/>
    <cellStyle name="强调文字颜色 6 3 5" xfId="209"/>
    <cellStyle name="钎霖_laroux" xfId="210"/>
    <cellStyle name="数字" xfId="211"/>
    <cellStyle name="未定义" xfId="212"/>
    <cellStyle name="未定义 2" xfId="213"/>
    <cellStyle name="着色 3 2" xfId="214"/>
    <cellStyle name="着色 4 2" xfId="215"/>
    <cellStyle name="注释 2 2 2 3" xfId="216"/>
  </cellStyles>
  <dxfs count="2">
    <dxf>
      <font>
        <b val="1"/>
        <i val="0"/>
      </font>
    </dxf>
    <dxf>
      <font>
        <b val="0"/>
        <color indexed="10"/>
      </font>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3" Type="http://schemas.openxmlformats.org/officeDocument/2006/relationships/styles" Target="styles.xml"/><Relationship Id="rId32" Type="http://schemas.openxmlformats.org/officeDocument/2006/relationships/sharedStrings" Target="sharedStrings.xml"/><Relationship Id="rId31" Type="http://schemas.openxmlformats.org/officeDocument/2006/relationships/theme" Target="theme/theme1.xml"/><Relationship Id="rId30" Type="http://schemas.openxmlformats.org/officeDocument/2006/relationships/externalLink" Target="externalLinks/externalLink2.xml"/><Relationship Id="rId3" Type="http://schemas.openxmlformats.org/officeDocument/2006/relationships/worksheet" Target="worksheets/sheet3.xml"/><Relationship Id="rId29" Type="http://schemas.openxmlformats.org/officeDocument/2006/relationships/externalLink" Target="externalLinks/externalLink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10.52.0.117\Budgetserver\&#39044;&#31639;&#21496;\BY\YS3\97&#20915;&#31639;&#21306;&#21439;&#26368;&#21518;&#27719;&#246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10.52.0.117\DBSERVER\&#39044;&#31639;&#21496;\&#20849;&#20139;&#25968;&#25454;\&#21382;&#24180;&#20915;&#31639;\1996&#24180;\1996&#24180;&#30465;&#25253;&#20915;&#31639;\2021&#28246;&#21271;&#30465;.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1012001"/>
      <sheetName val="基础编码"/>
      <sheetName val="2002年一般预算收入"/>
      <sheetName val="财政供养人员增幅"/>
      <sheetName val="工商税收"/>
      <sheetName val="参数表"/>
      <sheetName val="区划对应表"/>
      <sheetName val="C01-1"/>
      <sheetName val="四月份月报"/>
      <sheetName val="国家"/>
      <sheetName val="2009"/>
      <sheetName val="1-1余额表"/>
      <sheetName val="2-11担保分级表"/>
      <sheetName val="2-7一般分级表"/>
      <sheetName val="2-1余额分级表"/>
      <sheetName val="2-5直接分级表"/>
      <sheetName val="2-9专项分级表"/>
      <sheetName val="中央"/>
      <sheetName val="类型"/>
      <sheetName val="L24"/>
      <sheetName val="本年收入合计"/>
      <sheetName val="农业人口"/>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efine"/>
      <sheetName val="C01-1"/>
      <sheetName val="C01-2"/>
      <sheetName val="C10"/>
      <sheetName val="C11"/>
      <sheetName val="C12"/>
      <sheetName val="C13"/>
      <sheetName val="C14"/>
      <sheetName val="C15"/>
      <sheetName val="C14-2"/>
      <sheetName val="C16"/>
      <sheetName val="C17"/>
      <sheetName val="C02"/>
      <sheetName val="C03"/>
      <sheetName val="C04-1"/>
      <sheetName val="C04-2"/>
      <sheetName val="C05-1"/>
      <sheetName val="C05-2"/>
      <sheetName val="C06"/>
      <sheetName val="C07"/>
      <sheetName val="C08"/>
      <sheetName val="C09"/>
      <sheetName val="XL4Poppy"/>
      <sheetName val=""/>
      <sheetName val="KKKKKKKK"/>
      <sheetName val="G.1R-Shou COP Gf"/>
      <sheetName val="P1012001"/>
      <sheetName val="国家"/>
      <sheetName val="_x005f_x0000__x005f_x0000__x005f_x0000__x005f_x0000__x0"/>
      <sheetName val="分县数据"/>
      <sheetName val="_x005f_x005f_x005f_x0000__x005f_x005f_x005f_x0000__x005"/>
      <sheetName val="总表"/>
      <sheetName val="01北京市"/>
      <sheetName val="参数表"/>
      <sheetName val="经费权重"/>
      <sheetName val="_x005f_x0000__x005f_x0000__x005"/>
      <sheetName val="基础编码"/>
      <sheetName val="1-1余额表"/>
      <sheetName val="2-11担保分级表"/>
      <sheetName val="2-7一般分级表"/>
      <sheetName val="2-1余额分级表"/>
      <sheetName val="2-5直接分级表"/>
      <sheetName val="2-9专项分级表"/>
      <sheetName val="_x005f_x005f_x005f_x005f_x005f_x005f_x005f_x0000__x005f"/>
      <sheetName val="_x0"/>
      <sheetName val="_x005"/>
      <sheetName val="_x005f_x005f_x005f_x0000__x005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1"/>
  <sheetViews>
    <sheetView zoomScale="85" zoomScaleNormal="85" topLeftCell="A21" workbookViewId="0">
      <selection activeCell="G9" sqref="G9"/>
    </sheetView>
  </sheetViews>
  <sheetFormatPr defaultColWidth="9" defaultRowHeight="14.25"/>
  <cols>
    <col min="1" max="1" width="4.375" style="292" customWidth="1"/>
    <col min="2" max="2" width="69.125" style="293" customWidth="1"/>
    <col min="3" max="3" width="14.25" style="292" customWidth="1"/>
    <col min="4" max="8" width="9" style="293"/>
    <col min="9" max="9" width="58.625" style="293" customWidth="1"/>
    <col min="10" max="16384" width="9" style="293"/>
  </cols>
  <sheetData>
    <row r="1" ht="20.25" customHeight="1" spans="1:2">
      <c r="A1" s="294" t="s">
        <v>0</v>
      </c>
      <c r="B1" s="294"/>
    </row>
    <row r="2" s="289" customFormat="1" ht="27" customHeight="1" spans="1:3">
      <c r="A2" s="295" t="s">
        <v>1</v>
      </c>
      <c r="B2" s="295"/>
      <c r="C2" s="295"/>
    </row>
    <row r="3" spans="1:2">
      <c r="A3" s="296"/>
      <c r="B3" s="296"/>
    </row>
    <row r="4" ht="25.15" customHeight="1" spans="1:3">
      <c r="A4" s="297" t="s">
        <v>2</v>
      </c>
      <c r="B4" s="297"/>
      <c r="C4" s="298" t="s">
        <v>3</v>
      </c>
    </row>
    <row r="5" s="290" customFormat="1" ht="25.15" customHeight="1" spans="1:3">
      <c r="A5" s="299" t="s">
        <v>4</v>
      </c>
      <c r="B5" s="300" t="s">
        <v>5</v>
      </c>
      <c r="C5" s="301" t="s">
        <v>6</v>
      </c>
    </row>
    <row r="6" s="290" customFormat="1" ht="25.15" customHeight="1" spans="1:3">
      <c r="A6" s="299" t="s">
        <v>7</v>
      </c>
      <c r="B6" s="300" t="s">
        <v>8</v>
      </c>
      <c r="C6" s="301" t="s">
        <v>6</v>
      </c>
    </row>
    <row r="7" s="290" customFormat="1" ht="25.15" customHeight="1" spans="1:3">
      <c r="A7" s="299" t="s">
        <v>9</v>
      </c>
      <c r="B7" s="300" t="s">
        <v>10</v>
      </c>
      <c r="C7" s="301" t="s">
        <v>11</v>
      </c>
    </row>
    <row r="8" s="290" customFormat="1" ht="25.15" customHeight="1" spans="1:3">
      <c r="A8" s="299" t="s">
        <v>12</v>
      </c>
      <c r="B8" s="300" t="s">
        <v>13</v>
      </c>
      <c r="C8" s="301" t="s">
        <v>6</v>
      </c>
    </row>
    <row r="9" s="290" customFormat="1" ht="25.15" customHeight="1" spans="1:3">
      <c r="A9" s="299" t="s">
        <v>14</v>
      </c>
      <c r="B9" s="300" t="s">
        <v>15</v>
      </c>
      <c r="C9" s="301" t="s">
        <v>6</v>
      </c>
    </row>
    <row r="10" s="290" customFormat="1" ht="25.15" customHeight="1" spans="1:3">
      <c r="A10" s="299" t="s">
        <v>16</v>
      </c>
      <c r="B10" s="300" t="s">
        <v>17</v>
      </c>
      <c r="C10" s="301" t="s">
        <v>6</v>
      </c>
    </row>
    <row r="11" s="290" customFormat="1" ht="25.15" customHeight="1" spans="1:3">
      <c r="A11" s="299" t="s">
        <v>18</v>
      </c>
      <c r="B11" s="300" t="s">
        <v>19</v>
      </c>
      <c r="C11" s="301" t="s">
        <v>6</v>
      </c>
    </row>
    <row r="12" s="290" customFormat="1" ht="25.15" customHeight="1" spans="1:3">
      <c r="A12" s="299" t="s">
        <v>20</v>
      </c>
      <c r="B12" s="300" t="s">
        <v>21</v>
      </c>
      <c r="C12" s="301" t="s">
        <v>6</v>
      </c>
    </row>
    <row r="13" s="290" customFormat="1" ht="25.15" customHeight="1" spans="1:3">
      <c r="A13" s="299" t="s">
        <v>22</v>
      </c>
      <c r="B13" s="300" t="s">
        <v>23</v>
      </c>
      <c r="C13" s="301" t="s">
        <v>6</v>
      </c>
    </row>
    <row r="14" s="290" customFormat="1" ht="25.15" customHeight="1" spans="1:3">
      <c r="A14" s="299" t="s">
        <v>24</v>
      </c>
      <c r="B14" s="300" t="s">
        <v>25</v>
      </c>
      <c r="C14" s="301" t="s">
        <v>11</v>
      </c>
    </row>
    <row r="15" s="290" customFormat="1" ht="25.15" customHeight="1" spans="1:3">
      <c r="A15" s="299" t="s">
        <v>26</v>
      </c>
      <c r="B15" s="300" t="s">
        <v>27</v>
      </c>
      <c r="C15" s="301" t="s">
        <v>11</v>
      </c>
    </row>
    <row r="16" s="290" customFormat="1" ht="25.15" customHeight="1" spans="1:3">
      <c r="A16" s="299" t="s">
        <v>28</v>
      </c>
      <c r="B16" s="300" t="s">
        <v>29</v>
      </c>
      <c r="C16" s="301" t="s">
        <v>6</v>
      </c>
    </row>
    <row r="17" s="290" customFormat="1" ht="25.15" customHeight="1" spans="1:3">
      <c r="A17" s="299" t="s">
        <v>30</v>
      </c>
      <c r="B17" s="300" t="s">
        <v>31</v>
      </c>
      <c r="C17" s="301" t="s">
        <v>6</v>
      </c>
    </row>
    <row r="18" s="290" customFormat="1" ht="25.15" customHeight="1" spans="1:3">
      <c r="A18" s="299" t="s">
        <v>32</v>
      </c>
      <c r="B18" s="300" t="s">
        <v>33</v>
      </c>
      <c r="C18" s="301" t="s">
        <v>6</v>
      </c>
    </row>
    <row r="19" s="290" customFormat="1" ht="25.15" customHeight="1" spans="1:3">
      <c r="A19" s="299" t="s">
        <v>34</v>
      </c>
      <c r="B19" s="300" t="s">
        <v>35</v>
      </c>
      <c r="C19" s="301" t="s">
        <v>11</v>
      </c>
    </row>
    <row r="20" s="290" customFormat="1" ht="25.15" customHeight="1" spans="1:3">
      <c r="A20" s="299" t="s">
        <v>36</v>
      </c>
      <c r="B20" s="300" t="s">
        <v>37</v>
      </c>
      <c r="C20" s="301" t="s">
        <v>11</v>
      </c>
    </row>
    <row r="21" s="290" customFormat="1" ht="25.15" customHeight="1" spans="1:3">
      <c r="A21" s="299" t="s">
        <v>38</v>
      </c>
      <c r="B21" s="300" t="s">
        <v>39</v>
      </c>
      <c r="C21" s="301" t="s">
        <v>6</v>
      </c>
    </row>
    <row r="22" s="290" customFormat="1" ht="25.15" customHeight="1" spans="1:3">
      <c r="A22" s="299" t="s">
        <v>40</v>
      </c>
      <c r="B22" s="300" t="s">
        <v>41</v>
      </c>
      <c r="C22" s="301" t="s">
        <v>6</v>
      </c>
    </row>
    <row r="23" s="290" customFormat="1" ht="25.15" customHeight="1" spans="1:3">
      <c r="A23" s="299" t="s">
        <v>42</v>
      </c>
      <c r="B23" s="300" t="s">
        <v>43</v>
      </c>
      <c r="C23" s="301" t="s">
        <v>11</v>
      </c>
    </row>
    <row r="24" s="290" customFormat="1" ht="25.15" customHeight="1" spans="1:3">
      <c r="A24" s="299" t="s">
        <v>44</v>
      </c>
      <c r="B24" s="300" t="s">
        <v>45</v>
      </c>
      <c r="C24" s="301" t="s">
        <v>11</v>
      </c>
    </row>
    <row r="25" s="290" customFormat="1" ht="25.15" customHeight="1" spans="1:3">
      <c r="A25" s="299" t="s">
        <v>46</v>
      </c>
      <c r="B25" s="300" t="s">
        <v>47</v>
      </c>
      <c r="C25" s="301" t="s">
        <v>6</v>
      </c>
    </row>
    <row r="26" s="290" customFormat="1" ht="25.15" customHeight="1" spans="1:3">
      <c r="A26" s="299" t="s">
        <v>48</v>
      </c>
      <c r="B26" s="300" t="s">
        <v>49</v>
      </c>
      <c r="C26" s="301" t="s">
        <v>6</v>
      </c>
    </row>
    <row r="27" s="290" customFormat="1" ht="25.15" customHeight="1" spans="1:3">
      <c r="A27" s="299" t="s">
        <v>50</v>
      </c>
      <c r="B27" s="300" t="s">
        <v>51</v>
      </c>
      <c r="C27" s="301" t="s">
        <v>52</v>
      </c>
    </row>
    <row r="28" s="291" customFormat="1" ht="25.15" customHeight="1" spans="1:9">
      <c r="A28" s="299" t="s">
        <v>53</v>
      </c>
      <c r="B28" s="302" t="s">
        <v>54</v>
      </c>
      <c r="C28" s="303" t="s">
        <v>6</v>
      </c>
      <c r="H28" s="304"/>
      <c r="I28" s="304"/>
    </row>
    <row r="29" s="291" customFormat="1" ht="25.15" customHeight="1" spans="1:9">
      <c r="A29" s="299" t="s">
        <v>55</v>
      </c>
      <c r="B29" s="302" t="s">
        <v>56</v>
      </c>
      <c r="C29" s="303" t="s">
        <v>11</v>
      </c>
      <c r="H29" s="304"/>
      <c r="I29" s="304"/>
    </row>
    <row r="30" s="291" customFormat="1" ht="25.15" customHeight="1" spans="1:9">
      <c r="A30" s="299" t="s">
        <v>57</v>
      </c>
      <c r="B30" s="302" t="s">
        <v>58</v>
      </c>
      <c r="C30" s="303" t="s">
        <v>6</v>
      </c>
      <c r="H30" s="304"/>
      <c r="I30" s="304"/>
    </row>
    <row r="31" s="291" customFormat="1" ht="25.15" customHeight="1" spans="1:9">
      <c r="A31" s="299" t="s">
        <v>59</v>
      </c>
      <c r="B31" s="302" t="s">
        <v>60</v>
      </c>
      <c r="C31" s="303" t="s">
        <v>11</v>
      </c>
      <c r="H31" s="304"/>
      <c r="I31" s="304"/>
    </row>
  </sheetData>
  <mergeCells count="4">
    <mergeCell ref="A1:B1"/>
    <mergeCell ref="A2:C2"/>
    <mergeCell ref="A3:B3"/>
    <mergeCell ref="A4:B4"/>
  </mergeCells>
  <pageMargins left="0.707638888888889" right="0.707638888888889" top="0.747916666666667" bottom="0.747916666666667" header="0.313888888888889" footer="0.313888888888889"/>
  <pageSetup paperSize="9" scale="93"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5"/>
  <sheetViews>
    <sheetView showZeros="0" tabSelected="1" topLeftCell="A4" workbookViewId="0">
      <selection activeCell="A13" sqref="A13:D13"/>
    </sheetView>
  </sheetViews>
  <sheetFormatPr defaultColWidth="8.625" defaultRowHeight="14.25" outlineLevelCol="3"/>
  <cols>
    <col min="1" max="1" width="43.125" style="152" customWidth="1"/>
    <col min="2" max="2" width="13" style="152" customWidth="1"/>
    <col min="3" max="3" width="13.5" style="152" customWidth="1"/>
    <col min="4" max="4" width="16" style="152" customWidth="1"/>
    <col min="5" max="16384" width="8.625" style="152"/>
  </cols>
  <sheetData>
    <row r="1" ht="22.35" customHeight="1" spans="1:4">
      <c r="A1" s="153" t="s">
        <v>732</v>
      </c>
      <c r="B1" s="154"/>
      <c r="C1" s="154"/>
      <c r="D1" s="154"/>
    </row>
    <row r="2" ht="20.25" spans="1:4">
      <c r="A2" s="155" t="s">
        <v>733</v>
      </c>
      <c r="B2" s="155"/>
      <c r="C2" s="155"/>
      <c r="D2" s="155"/>
    </row>
    <row r="3" spans="1:4">
      <c r="A3" s="156" t="s">
        <v>63</v>
      </c>
      <c r="B3" s="156"/>
      <c r="C3" s="156"/>
      <c r="D3" s="156"/>
    </row>
    <row r="4" ht="48" customHeight="1" spans="1:4">
      <c r="A4" s="157" t="s">
        <v>663</v>
      </c>
      <c r="B4" s="145" t="s">
        <v>65</v>
      </c>
      <c r="C4" s="158" t="s">
        <v>66</v>
      </c>
      <c r="D4" s="17" t="s">
        <v>67</v>
      </c>
    </row>
    <row r="5" ht="24.6" customHeight="1" spans="1:4">
      <c r="A5" s="159" t="s">
        <v>734</v>
      </c>
      <c r="B5" s="160">
        <f>+B6+B7+B8</f>
        <v>1123</v>
      </c>
      <c r="C5" s="160">
        <v>1382</v>
      </c>
      <c r="D5" s="161">
        <f t="shared" ref="D5:D10" si="0">+B5/C5</f>
        <v>0.8126</v>
      </c>
    </row>
    <row r="6" ht="22" customHeight="1" spans="1:4">
      <c r="A6" s="162" t="s">
        <v>735</v>
      </c>
      <c r="B6" s="163">
        <v>63</v>
      </c>
      <c r="C6" s="160">
        <v>77</v>
      </c>
      <c r="D6" s="161">
        <f t="shared" si="0"/>
        <v>0.8182</v>
      </c>
    </row>
    <row r="7" ht="22" customHeight="1" spans="1:4">
      <c r="A7" s="162" t="s">
        <v>736</v>
      </c>
      <c r="B7" s="163">
        <v>694</v>
      </c>
      <c r="C7" s="160">
        <v>766</v>
      </c>
      <c r="D7" s="161">
        <f t="shared" si="0"/>
        <v>0.906</v>
      </c>
    </row>
    <row r="8" ht="22" customHeight="1" spans="1:4">
      <c r="A8" s="162" t="s">
        <v>737</v>
      </c>
      <c r="B8" s="160">
        <v>366</v>
      </c>
      <c r="C8" s="160">
        <v>539</v>
      </c>
      <c r="D8" s="161">
        <f t="shared" si="0"/>
        <v>0.679</v>
      </c>
    </row>
    <row r="9" ht="22" customHeight="1" spans="1:4">
      <c r="A9" s="164" t="s">
        <v>738</v>
      </c>
      <c r="B9" s="165">
        <v>336</v>
      </c>
      <c r="C9" s="166">
        <v>509</v>
      </c>
      <c r="D9" s="161">
        <f t="shared" si="0"/>
        <v>0.6601</v>
      </c>
    </row>
    <row r="10" ht="22" customHeight="1" spans="1:4">
      <c r="A10" s="164" t="s">
        <v>739</v>
      </c>
      <c r="B10" s="165">
        <v>30</v>
      </c>
      <c r="C10" s="166">
        <v>30</v>
      </c>
      <c r="D10" s="161">
        <f t="shared" si="0"/>
        <v>1</v>
      </c>
    </row>
    <row r="11" ht="15.6" customHeight="1" spans="1:1">
      <c r="A11" s="167" t="s">
        <v>740</v>
      </c>
    </row>
    <row r="12" ht="100.5" customHeight="1" spans="1:4">
      <c r="A12" s="168" t="s">
        <v>741</v>
      </c>
      <c r="B12" s="168"/>
      <c r="C12" s="168"/>
      <c r="D12" s="168"/>
    </row>
    <row r="13" ht="83" customHeight="1" spans="1:4">
      <c r="A13" s="169" t="s">
        <v>742</v>
      </c>
      <c r="B13" s="169"/>
      <c r="C13" s="169"/>
      <c r="D13" s="169"/>
    </row>
    <row r="14" spans="1:4">
      <c r="A14" s="170"/>
      <c r="B14" s="170"/>
      <c r="C14" s="170"/>
      <c r="D14" s="170"/>
    </row>
    <row r="15" spans="1:4">
      <c r="A15" s="170"/>
      <c r="B15" s="170"/>
      <c r="C15" s="170"/>
      <c r="D15" s="170"/>
    </row>
  </sheetData>
  <mergeCells count="4">
    <mergeCell ref="A2:D2"/>
    <mergeCell ref="A3:D3"/>
    <mergeCell ref="A12:D12"/>
    <mergeCell ref="A13:D13"/>
  </mergeCells>
  <pageMargins left="0.707638888888889" right="0.707638888888889" top="0.747916666666667" bottom="0.747916666666667" header="0.313888888888889" footer="0.313888888888889"/>
  <pageSetup paperSize="9" scale="95"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8"/>
  <sheetViews>
    <sheetView workbookViewId="0">
      <selection activeCell="B28" sqref="B28"/>
    </sheetView>
  </sheetViews>
  <sheetFormatPr defaultColWidth="9" defaultRowHeight="14.25" outlineLevelCol="5"/>
  <cols>
    <col min="1" max="1" width="41.625" customWidth="1"/>
    <col min="2" max="2" width="14.625" customWidth="1"/>
    <col min="3" max="3" width="11.5" customWidth="1"/>
    <col min="4" max="4" width="15.625" customWidth="1"/>
  </cols>
  <sheetData>
    <row r="1" ht="22.15" customHeight="1" spans="1:1">
      <c r="A1" s="12" t="s">
        <v>743</v>
      </c>
    </row>
    <row r="2" ht="27" customHeight="1" spans="1:4">
      <c r="A2" s="93" t="s">
        <v>744</v>
      </c>
      <c r="B2" s="93"/>
      <c r="C2" s="93"/>
      <c r="D2" s="93"/>
    </row>
    <row r="3" spans="1:4">
      <c r="A3" s="94"/>
      <c r="B3" s="95"/>
      <c r="C3" s="95"/>
      <c r="D3" s="96" t="s">
        <v>662</v>
      </c>
    </row>
    <row r="4" ht="27" spans="1:4">
      <c r="A4" s="112" t="s">
        <v>745</v>
      </c>
      <c r="B4" s="145" t="s">
        <v>65</v>
      </c>
      <c r="C4" s="17" t="s">
        <v>66</v>
      </c>
      <c r="D4" s="17" t="s">
        <v>67</v>
      </c>
    </row>
    <row r="5" ht="18.75" customHeight="1" spans="1:4">
      <c r="A5" s="146" t="s">
        <v>746</v>
      </c>
      <c r="B5" s="145"/>
      <c r="C5" s="17"/>
      <c r="D5" s="17"/>
    </row>
    <row r="6" ht="18.75" customHeight="1" spans="1:4">
      <c r="A6" s="113" t="s">
        <v>747</v>
      </c>
      <c r="B6" s="145"/>
      <c r="C6" s="17"/>
      <c r="D6" s="17"/>
    </row>
    <row r="7" ht="17.45" customHeight="1" spans="1:4">
      <c r="A7" s="149" t="s">
        <v>748</v>
      </c>
      <c r="B7" s="104"/>
      <c r="C7" s="104"/>
      <c r="D7" s="104"/>
    </row>
    <row r="8" ht="17.45" customHeight="1" spans="1:4">
      <c r="A8" s="149" t="s">
        <v>749</v>
      </c>
      <c r="B8" s="104"/>
      <c r="C8" s="104"/>
      <c r="D8" s="104"/>
    </row>
    <row r="9" ht="17.45" customHeight="1" spans="1:6">
      <c r="A9" s="149" t="s">
        <v>750</v>
      </c>
      <c r="B9" s="104"/>
      <c r="C9" s="104"/>
      <c r="D9" s="104"/>
      <c r="F9" s="150"/>
    </row>
    <row r="10" ht="17.45" customHeight="1" spans="1:4">
      <c r="A10" s="149" t="s">
        <v>751</v>
      </c>
      <c r="B10" s="101"/>
      <c r="C10" s="101"/>
      <c r="D10" s="101"/>
    </row>
    <row r="11" ht="17.45" customHeight="1" spans="1:4">
      <c r="A11" s="149" t="s">
        <v>752</v>
      </c>
      <c r="B11" s="101"/>
      <c r="C11" s="101"/>
      <c r="D11" s="101"/>
    </row>
    <row r="12" ht="17.45" customHeight="1" spans="1:4">
      <c r="A12" s="149" t="s">
        <v>753</v>
      </c>
      <c r="B12" s="101"/>
      <c r="C12" s="101"/>
      <c r="D12" s="101"/>
    </row>
    <row r="13" ht="17.45" customHeight="1" spans="1:4">
      <c r="A13" s="149" t="s">
        <v>754</v>
      </c>
      <c r="B13" s="101"/>
      <c r="C13" s="101"/>
      <c r="D13" s="101"/>
    </row>
    <row r="14" ht="17.45" customHeight="1" spans="1:4">
      <c r="A14" s="149" t="s">
        <v>755</v>
      </c>
      <c r="B14" s="101"/>
      <c r="C14" s="101"/>
      <c r="D14" s="101"/>
    </row>
    <row r="15" ht="17.45" customHeight="1" spans="1:4">
      <c r="A15" s="149" t="s">
        <v>756</v>
      </c>
      <c r="B15" s="101"/>
      <c r="C15" s="101"/>
      <c r="D15" s="101"/>
    </row>
    <row r="16" ht="17.45" customHeight="1" spans="1:4">
      <c r="A16" s="149" t="s">
        <v>757</v>
      </c>
      <c r="B16" s="101"/>
      <c r="C16" s="101"/>
      <c r="D16" s="101"/>
    </row>
    <row r="17" ht="17.45" customHeight="1" spans="1:4">
      <c r="A17" s="149" t="s">
        <v>758</v>
      </c>
      <c r="B17" s="101"/>
      <c r="C17" s="101"/>
      <c r="D17" s="101"/>
    </row>
    <row r="18" ht="17.45" customHeight="1" spans="1:4">
      <c r="A18" s="149" t="s">
        <v>759</v>
      </c>
      <c r="B18" s="101"/>
      <c r="C18" s="101"/>
      <c r="D18" s="101"/>
    </row>
    <row r="19" ht="17.45" customHeight="1" spans="1:4">
      <c r="A19" s="149" t="s">
        <v>760</v>
      </c>
      <c r="B19" s="101"/>
      <c r="C19" s="101"/>
      <c r="D19" s="101"/>
    </row>
    <row r="20" ht="17.45" customHeight="1" spans="1:4">
      <c r="A20" s="112" t="s">
        <v>761</v>
      </c>
      <c r="B20" s="101"/>
      <c r="C20" s="101"/>
      <c r="D20" s="101"/>
    </row>
    <row r="21" ht="17.45" customHeight="1" spans="1:4">
      <c r="A21" s="139" t="s">
        <v>762</v>
      </c>
      <c r="B21" s="101"/>
      <c r="C21" s="101"/>
      <c r="D21" s="101"/>
    </row>
    <row r="22" ht="17.45" customHeight="1" spans="1:4">
      <c r="A22" s="139" t="s">
        <v>763</v>
      </c>
      <c r="B22" s="101"/>
      <c r="C22" s="101"/>
      <c r="D22" s="101"/>
    </row>
    <row r="23" ht="17.45" customHeight="1" spans="1:4">
      <c r="A23" s="113" t="s">
        <v>764</v>
      </c>
      <c r="B23" s="101"/>
      <c r="C23" s="101"/>
      <c r="D23" s="101"/>
    </row>
    <row r="24" ht="17.45" customHeight="1" spans="1:4">
      <c r="A24" s="113" t="s">
        <v>765</v>
      </c>
      <c r="B24" s="101"/>
      <c r="C24" s="101"/>
      <c r="D24" s="101"/>
    </row>
    <row r="25" ht="17.45" customHeight="1" spans="1:4">
      <c r="A25" s="113" t="s">
        <v>766</v>
      </c>
      <c r="B25" s="101"/>
      <c r="C25" s="101"/>
      <c r="D25" s="101"/>
    </row>
    <row r="26" ht="17.45" customHeight="1" spans="1:4">
      <c r="A26" s="101" t="s">
        <v>767</v>
      </c>
      <c r="B26" s="101"/>
      <c r="C26" s="101"/>
      <c r="D26" s="101"/>
    </row>
    <row r="27" ht="17.45" customHeight="1" spans="1:4">
      <c r="A27" s="101" t="s">
        <v>768</v>
      </c>
      <c r="B27" s="101"/>
      <c r="C27" s="101"/>
      <c r="D27" s="101"/>
    </row>
    <row r="28" ht="17.45" customHeight="1" spans="1:4">
      <c r="A28" s="112" t="s">
        <v>107</v>
      </c>
      <c r="B28" s="101"/>
      <c r="C28" s="101"/>
      <c r="D28" s="101"/>
    </row>
  </sheetData>
  <mergeCells count="1">
    <mergeCell ref="A2:D2"/>
  </mergeCells>
  <pageMargins left="0.707638888888889" right="0.707638888888889" top="0.747916666666667" bottom="0.747916666666667" header="0.313888888888889" footer="0.313888888888889"/>
  <pageSetup paperSize="9" scale="98"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B28" sqref="B28"/>
    </sheetView>
  </sheetViews>
  <sheetFormatPr defaultColWidth="9" defaultRowHeight="14.25" outlineLevelCol="5"/>
  <cols>
    <col min="1" max="1" width="34.5" customWidth="1"/>
    <col min="2" max="3" width="14" customWidth="1"/>
    <col min="4" max="4" width="19.125" customWidth="1"/>
  </cols>
  <sheetData>
    <row r="1" spans="1:1">
      <c r="A1" s="12" t="s">
        <v>769</v>
      </c>
    </row>
    <row r="2" ht="27" customHeight="1" spans="1:4">
      <c r="A2" s="93" t="s">
        <v>770</v>
      </c>
      <c r="B2" s="93"/>
      <c r="C2" s="93"/>
      <c r="D2" s="93"/>
    </row>
    <row r="3" spans="1:4">
      <c r="A3" s="94"/>
      <c r="B3" s="95"/>
      <c r="C3" s="95"/>
      <c r="D3" s="96" t="s">
        <v>662</v>
      </c>
    </row>
    <row r="4" ht="27" spans="1:4">
      <c r="A4" s="117" t="s">
        <v>745</v>
      </c>
      <c r="B4" s="117" t="s">
        <v>65</v>
      </c>
      <c r="C4" s="17" t="s">
        <v>66</v>
      </c>
      <c r="D4" s="17" t="s">
        <v>67</v>
      </c>
    </row>
    <row r="5" ht="19.9" customHeight="1" spans="1:4">
      <c r="A5" s="101" t="s">
        <v>771</v>
      </c>
      <c r="B5" s="101"/>
      <c r="C5" s="101"/>
      <c r="D5" s="101"/>
    </row>
    <row r="6" ht="19.9" customHeight="1" spans="1:4">
      <c r="A6" s="101" t="s">
        <v>772</v>
      </c>
      <c r="B6" s="101"/>
      <c r="C6" s="101"/>
      <c r="D6" s="101"/>
    </row>
    <row r="7" ht="19.9" customHeight="1" spans="1:4">
      <c r="A7" s="101" t="s">
        <v>773</v>
      </c>
      <c r="B7" s="101"/>
      <c r="C7" s="101"/>
      <c r="D7" s="101"/>
    </row>
    <row r="8" ht="19.9" customHeight="1" spans="1:4">
      <c r="A8" s="101" t="s">
        <v>774</v>
      </c>
      <c r="B8" s="101"/>
      <c r="C8" s="101"/>
      <c r="D8" s="101"/>
    </row>
    <row r="9" ht="19.9" customHeight="1" spans="1:6">
      <c r="A9" s="101" t="s">
        <v>775</v>
      </c>
      <c r="B9" s="101"/>
      <c r="C9" s="101"/>
      <c r="D9" s="101"/>
      <c r="F9" s="150"/>
    </row>
    <row r="10" ht="19.9" customHeight="1" spans="1:4">
      <c r="A10" s="101" t="s">
        <v>776</v>
      </c>
      <c r="B10" s="101"/>
      <c r="C10" s="101"/>
      <c r="D10" s="101"/>
    </row>
    <row r="11" ht="19.9" customHeight="1" spans="1:4">
      <c r="A11" s="101" t="s">
        <v>777</v>
      </c>
      <c r="B11" s="101"/>
      <c r="C11" s="101"/>
      <c r="D11" s="101"/>
    </row>
    <row r="12" ht="19.9" customHeight="1" spans="1:4">
      <c r="A12" s="101" t="s">
        <v>778</v>
      </c>
      <c r="B12" s="101"/>
      <c r="C12" s="101"/>
      <c r="D12" s="101"/>
    </row>
    <row r="13" ht="19.9" customHeight="1" spans="1:4">
      <c r="A13" s="101" t="s">
        <v>779</v>
      </c>
      <c r="B13" s="101"/>
      <c r="C13" s="101"/>
      <c r="D13" s="101"/>
    </row>
    <row r="14" ht="19.9" customHeight="1" spans="1:4">
      <c r="A14" s="101" t="s">
        <v>780</v>
      </c>
      <c r="B14" s="101"/>
      <c r="C14" s="101"/>
      <c r="D14" s="101"/>
    </row>
    <row r="15" ht="19.9" customHeight="1" spans="1:4">
      <c r="A15" s="101" t="s">
        <v>781</v>
      </c>
      <c r="B15" s="101"/>
      <c r="C15" s="101"/>
      <c r="D15" s="101"/>
    </row>
    <row r="16" ht="19.9" customHeight="1" spans="1:4">
      <c r="A16" s="112" t="s">
        <v>782</v>
      </c>
      <c r="B16" s="101"/>
      <c r="C16" s="101"/>
      <c r="D16" s="101"/>
    </row>
    <row r="17" ht="19.9" customHeight="1" spans="1:4">
      <c r="A17" s="139" t="s">
        <v>137</v>
      </c>
      <c r="B17" s="101"/>
      <c r="C17" s="101"/>
      <c r="D17" s="101"/>
    </row>
    <row r="18" ht="19.9" customHeight="1" spans="1:4">
      <c r="A18" s="139" t="s">
        <v>138</v>
      </c>
      <c r="B18" s="101"/>
      <c r="C18" s="101"/>
      <c r="D18" s="101"/>
    </row>
    <row r="19" ht="19.9" customHeight="1" spans="1:4">
      <c r="A19" s="143" t="s">
        <v>783</v>
      </c>
      <c r="B19" s="101"/>
      <c r="C19" s="101"/>
      <c r="D19" s="101"/>
    </row>
    <row r="20" ht="19.9" customHeight="1" spans="1:4">
      <c r="A20" s="143" t="s">
        <v>784</v>
      </c>
      <c r="B20" s="101"/>
      <c r="C20" s="101"/>
      <c r="D20" s="101"/>
    </row>
    <row r="21" ht="19.9" customHeight="1" spans="1:4">
      <c r="A21" s="143" t="s">
        <v>655</v>
      </c>
      <c r="B21" s="101"/>
      <c r="C21" s="101"/>
      <c r="D21" s="101"/>
    </row>
    <row r="22" ht="19.9" customHeight="1" spans="1:4">
      <c r="A22" s="143" t="s">
        <v>785</v>
      </c>
      <c r="B22" s="101"/>
      <c r="C22" s="101"/>
      <c r="D22" s="101"/>
    </row>
    <row r="23" ht="19.9" customHeight="1" spans="1:4">
      <c r="A23" s="143" t="s">
        <v>786</v>
      </c>
      <c r="B23" s="101"/>
      <c r="C23" s="101"/>
      <c r="D23" s="101"/>
    </row>
    <row r="24" ht="19.9" customHeight="1" spans="1:4">
      <c r="A24" s="112" t="s">
        <v>152</v>
      </c>
      <c r="B24" s="101"/>
      <c r="C24" s="101"/>
      <c r="D24" s="101"/>
    </row>
  </sheetData>
  <mergeCells count="1">
    <mergeCell ref="A2:D2"/>
  </mergeCells>
  <pageMargins left="0.707638888888889" right="0.707638888888889" top="0.747916666666667" bottom="0.747916666666667" header="0.313888888888889" footer="0.313888888888889"/>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8"/>
  <sheetViews>
    <sheetView showZeros="0" workbookViewId="0">
      <selection activeCell="B28" sqref="B28"/>
    </sheetView>
  </sheetViews>
  <sheetFormatPr defaultColWidth="9" defaultRowHeight="14.25" outlineLevelCol="5"/>
  <cols>
    <col min="1" max="1" width="41.625" customWidth="1"/>
    <col min="2" max="2" width="14.625" customWidth="1"/>
    <col min="3" max="3" width="11.5" customWidth="1"/>
    <col min="4" max="4" width="15.625" customWidth="1"/>
  </cols>
  <sheetData>
    <row r="1" ht="22.15" customHeight="1" spans="1:1">
      <c r="A1" s="12" t="s">
        <v>787</v>
      </c>
    </row>
    <row r="2" ht="27" customHeight="1" spans="1:4">
      <c r="A2" s="93" t="s">
        <v>788</v>
      </c>
      <c r="B2" s="93"/>
      <c r="C2" s="93"/>
      <c r="D2" s="93"/>
    </row>
    <row r="3" spans="1:4">
      <c r="A3" s="94"/>
      <c r="B3" s="95"/>
      <c r="C3" s="95"/>
      <c r="D3" s="96" t="s">
        <v>662</v>
      </c>
    </row>
    <row r="4" ht="27" spans="1:4">
      <c r="A4" s="112" t="s">
        <v>745</v>
      </c>
      <c r="B4" s="145" t="s">
        <v>65</v>
      </c>
      <c r="C4" s="17" t="s">
        <v>66</v>
      </c>
      <c r="D4" s="17" t="s">
        <v>67</v>
      </c>
    </row>
    <row r="5" spans="1:4">
      <c r="A5" s="146" t="s">
        <v>746</v>
      </c>
      <c r="B5" s="147">
        <f>SUM(B6:B19)</f>
        <v>77400</v>
      </c>
      <c r="C5" s="147">
        <v>92800</v>
      </c>
      <c r="D5" s="148">
        <f>+B5/C5</f>
        <v>0.8341</v>
      </c>
    </row>
    <row r="6" spans="1:4">
      <c r="A6" s="113" t="s">
        <v>747</v>
      </c>
      <c r="B6" s="145"/>
      <c r="C6" s="147"/>
      <c r="D6" s="148"/>
    </row>
    <row r="7" spans="1:4">
      <c r="A7" s="149" t="s">
        <v>748</v>
      </c>
      <c r="B7" s="104"/>
      <c r="C7" s="102"/>
      <c r="D7" s="148"/>
    </row>
    <row r="8" spans="1:4">
      <c r="A8" s="149" t="s">
        <v>749</v>
      </c>
      <c r="B8" s="104"/>
      <c r="C8" s="102"/>
      <c r="D8" s="148"/>
    </row>
    <row r="9" spans="1:6">
      <c r="A9" s="149" t="s">
        <v>750</v>
      </c>
      <c r="B9" s="104"/>
      <c r="C9" s="102"/>
      <c r="D9" s="148"/>
      <c r="F9" s="150"/>
    </row>
    <row r="10" spans="1:4">
      <c r="A10" s="149" t="s">
        <v>751</v>
      </c>
      <c r="B10" s="104"/>
      <c r="C10" s="102"/>
      <c r="D10" s="148"/>
    </row>
    <row r="11" spans="1:4">
      <c r="A11" s="149" t="s">
        <v>752</v>
      </c>
      <c r="B11" s="104">
        <v>75000</v>
      </c>
      <c r="C11" s="102">
        <v>90000</v>
      </c>
      <c r="D11" s="151">
        <f>+B11/C11</f>
        <v>0.8333</v>
      </c>
    </row>
    <row r="12" spans="1:4">
      <c r="A12" s="149" t="s">
        <v>753</v>
      </c>
      <c r="B12" s="104"/>
      <c r="C12" s="102"/>
      <c r="D12" s="151"/>
    </row>
    <row r="13" spans="1:4">
      <c r="A13" s="149" t="s">
        <v>754</v>
      </c>
      <c r="B13" s="104">
        <v>600</v>
      </c>
      <c r="C13" s="102">
        <v>500</v>
      </c>
      <c r="D13" s="151">
        <f>+B13/C13</f>
        <v>1.2</v>
      </c>
    </row>
    <row r="14" spans="1:4">
      <c r="A14" s="149" t="s">
        <v>755</v>
      </c>
      <c r="B14" s="104">
        <v>1000</v>
      </c>
      <c r="C14" s="102">
        <v>1000</v>
      </c>
      <c r="D14" s="151">
        <f>+B14/C14</f>
        <v>1</v>
      </c>
    </row>
    <row r="15" spans="1:4">
      <c r="A15" s="149" t="s">
        <v>756</v>
      </c>
      <c r="B15" s="104"/>
      <c r="C15" s="102"/>
      <c r="D15" s="151"/>
    </row>
    <row r="16" spans="1:4">
      <c r="A16" s="149" t="s">
        <v>757</v>
      </c>
      <c r="B16" s="104"/>
      <c r="C16" s="102"/>
      <c r="D16" s="151"/>
    </row>
    <row r="17" spans="1:4">
      <c r="A17" s="149" t="s">
        <v>758</v>
      </c>
      <c r="B17" s="104">
        <v>800</v>
      </c>
      <c r="C17" s="102">
        <v>1300</v>
      </c>
      <c r="D17" s="151">
        <f>+B17/C17</f>
        <v>0.6154</v>
      </c>
    </row>
    <row r="18" spans="1:4">
      <c r="A18" s="149" t="s">
        <v>759</v>
      </c>
      <c r="B18" s="104"/>
      <c r="C18" s="102"/>
      <c r="D18" s="148"/>
    </row>
    <row r="19" spans="1:4">
      <c r="A19" s="149" t="s">
        <v>760</v>
      </c>
      <c r="B19" s="104"/>
      <c r="C19" s="102"/>
      <c r="D19" s="148"/>
    </row>
    <row r="20" spans="1:4">
      <c r="A20" s="112" t="s">
        <v>761</v>
      </c>
      <c r="B20" s="99">
        <f>SUM(B5)</f>
        <v>77400</v>
      </c>
      <c r="C20" s="99">
        <v>92800</v>
      </c>
      <c r="D20" s="148">
        <f>+B20/C20</f>
        <v>0.8341</v>
      </c>
    </row>
    <row r="21" spans="1:4">
      <c r="A21" s="139" t="s">
        <v>762</v>
      </c>
      <c r="B21" s="101"/>
      <c r="C21" s="102"/>
      <c r="D21" s="148"/>
    </row>
    <row r="22" spans="1:4">
      <c r="A22" s="139" t="s">
        <v>763</v>
      </c>
      <c r="B22" s="99">
        <f>SUM(B23:B27)</f>
        <v>92989</v>
      </c>
      <c r="C22" s="99">
        <v>13193</v>
      </c>
      <c r="D22" s="148">
        <f>+B22/C22</f>
        <v>7.0484</v>
      </c>
    </row>
    <row r="23" spans="1:4">
      <c r="A23" s="113" t="s">
        <v>764</v>
      </c>
      <c r="B23" s="104">
        <v>6910</v>
      </c>
      <c r="C23" s="102">
        <v>5660</v>
      </c>
      <c r="D23" s="151">
        <f>+B23/C23</f>
        <v>1.2208</v>
      </c>
    </row>
    <row r="24" spans="1:4">
      <c r="A24" s="113" t="s">
        <v>765</v>
      </c>
      <c r="B24" s="104"/>
      <c r="C24" s="102"/>
      <c r="D24" s="151"/>
    </row>
    <row r="25" spans="1:4">
      <c r="A25" s="113" t="s">
        <v>766</v>
      </c>
      <c r="B25" s="104">
        <v>81015</v>
      </c>
      <c r="C25" s="102">
        <v>7533</v>
      </c>
      <c r="D25" s="151">
        <f>+B25/C25</f>
        <v>10.7547</v>
      </c>
    </row>
    <row r="26" spans="1:4">
      <c r="A26" s="101" t="s">
        <v>767</v>
      </c>
      <c r="B26" s="104">
        <v>5064</v>
      </c>
      <c r="C26" s="102"/>
      <c r="D26" s="148"/>
    </row>
    <row r="27" spans="1:4">
      <c r="A27" s="101" t="s">
        <v>768</v>
      </c>
      <c r="B27" s="101"/>
      <c r="C27" s="102"/>
      <c r="D27" s="148"/>
    </row>
    <row r="28" spans="1:4">
      <c r="A28" s="112" t="s">
        <v>107</v>
      </c>
      <c r="B28" s="99">
        <f>+B20+B22</f>
        <v>170389</v>
      </c>
      <c r="C28" s="99">
        <v>105993</v>
      </c>
      <c r="D28" s="148">
        <f>+B28/C28</f>
        <v>1.6075</v>
      </c>
    </row>
  </sheetData>
  <mergeCells count="1">
    <mergeCell ref="A2:D2"/>
  </mergeCells>
  <pageMargins left="0.707638888888889" right="0.707638888888889" top="0.747916666666667" bottom="0.747916666666667" header="0.313888888888889" footer="0.313888888888889"/>
  <pageSetup paperSize="9" scale="98" fitToHeight="0"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2"/>
  <sheetViews>
    <sheetView showZeros="0" workbookViewId="0">
      <selection activeCell="B28" sqref="B28"/>
    </sheetView>
  </sheetViews>
  <sheetFormatPr defaultColWidth="9" defaultRowHeight="14.25" outlineLevelCol="3"/>
  <cols>
    <col min="1" max="1" width="56.625" customWidth="1"/>
    <col min="2" max="2" width="11.5" customWidth="1"/>
    <col min="3" max="3" width="10.625" style="135" customWidth="1"/>
    <col min="4" max="4" width="14.875" customWidth="1"/>
  </cols>
  <sheetData>
    <row r="1" ht="19.15" customHeight="1" spans="1:1">
      <c r="A1" s="12" t="s">
        <v>789</v>
      </c>
    </row>
    <row r="2" ht="23.45" customHeight="1" spans="1:4">
      <c r="A2" s="93" t="s">
        <v>790</v>
      </c>
      <c r="B2" s="93"/>
      <c r="C2" s="136"/>
      <c r="D2" s="93"/>
    </row>
    <row r="3" ht="17.45" customHeight="1" spans="1:4">
      <c r="A3" s="94"/>
      <c r="B3" s="95"/>
      <c r="C3" s="137"/>
      <c r="D3" s="96" t="s">
        <v>662</v>
      </c>
    </row>
    <row r="4" ht="27" spans="1:4">
      <c r="A4" s="112" t="s">
        <v>745</v>
      </c>
      <c r="B4" s="112" t="s">
        <v>65</v>
      </c>
      <c r="C4" s="17" t="s">
        <v>66</v>
      </c>
      <c r="D4" s="17" t="s">
        <v>67</v>
      </c>
    </row>
    <row r="5" spans="1:4">
      <c r="A5" s="138" t="s">
        <v>791</v>
      </c>
      <c r="B5" s="139"/>
      <c r="C5" s="140">
        <v>51</v>
      </c>
      <c r="D5" s="100">
        <v>-1</v>
      </c>
    </row>
    <row r="6" spans="1:4">
      <c r="A6" s="141" t="s">
        <v>792</v>
      </c>
      <c r="B6" s="101"/>
      <c r="C6" s="142">
        <v>51</v>
      </c>
      <c r="D6" s="114">
        <v>-1</v>
      </c>
    </row>
    <row r="7" spans="1:4">
      <c r="A7" s="141" t="s">
        <v>793</v>
      </c>
      <c r="B7" s="101"/>
      <c r="C7" s="142">
        <v>51</v>
      </c>
      <c r="D7" s="114">
        <v>-1</v>
      </c>
    </row>
    <row r="8" spans="1:4">
      <c r="A8" s="138" t="s">
        <v>772</v>
      </c>
      <c r="B8" s="140">
        <f>+B9</f>
        <v>2231</v>
      </c>
      <c r="C8" s="140">
        <v>740</v>
      </c>
      <c r="D8" s="100">
        <f>+B8/C8</f>
        <v>3.0149</v>
      </c>
    </row>
    <row r="9" spans="1:4">
      <c r="A9" s="141" t="s">
        <v>794</v>
      </c>
      <c r="B9" s="101">
        <f>+B10+B11</f>
        <v>2231</v>
      </c>
      <c r="C9" s="142">
        <v>740</v>
      </c>
      <c r="D9" s="114">
        <f>+B9/C9</f>
        <v>3.0149</v>
      </c>
    </row>
    <row r="10" spans="1:4">
      <c r="A10" s="141" t="s">
        <v>795</v>
      </c>
      <c r="B10" s="101">
        <v>608</v>
      </c>
      <c r="C10" s="142">
        <v>740</v>
      </c>
      <c r="D10" s="114">
        <f>+B10/C10</f>
        <v>0.8216</v>
      </c>
    </row>
    <row r="11" spans="1:4">
      <c r="A11" s="141" t="s">
        <v>796</v>
      </c>
      <c r="B11" s="101">
        <v>1623</v>
      </c>
      <c r="C11" s="142"/>
      <c r="D11" s="114">
        <v>1</v>
      </c>
    </row>
    <row r="12" spans="1:4">
      <c r="A12" s="138" t="s">
        <v>773</v>
      </c>
      <c r="B12" s="101"/>
      <c r="C12" s="140"/>
      <c r="D12" s="114"/>
    </row>
    <row r="13" spans="1:4">
      <c r="A13" s="138" t="s">
        <v>774</v>
      </c>
      <c r="B13" s="140">
        <f>+B14+B21+B22+B25+B28</f>
        <v>63254</v>
      </c>
      <c r="C13" s="140">
        <v>58018</v>
      </c>
      <c r="D13" s="100">
        <f t="shared" ref="D13:D22" si="0">+B13/C13</f>
        <v>1.0902</v>
      </c>
    </row>
    <row r="14" spans="1:4">
      <c r="A14" s="134" t="s">
        <v>797</v>
      </c>
      <c r="B14" s="101">
        <f>SUM(B15:B20)</f>
        <v>61168</v>
      </c>
      <c r="C14" s="142">
        <v>55419</v>
      </c>
      <c r="D14" s="114">
        <f t="shared" si="0"/>
        <v>1.1037</v>
      </c>
    </row>
    <row r="15" spans="1:4">
      <c r="A15" s="134" t="s">
        <v>798</v>
      </c>
      <c r="B15" s="101">
        <v>10798</v>
      </c>
      <c r="C15" s="142"/>
      <c r="D15" s="114">
        <v>1</v>
      </c>
    </row>
    <row r="16" spans="1:4">
      <c r="A16" s="134" t="s">
        <v>799</v>
      </c>
      <c r="B16" s="101">
        <v>1276</v>
      </c>
      <c r="C16" s="142">
        <v>2000</v>
      </c>
      <c r="D16" s="114">
        <f t="shared" si="0"/>
        <v>0.638</v>
      </c>
    </row>
    <row r="17" spans="1:4">
      <c r="A17" s="134" t="s">
        <v>800</v>
      </c>
      <c r="B17" s="101">
        <v>2389</v>
      </c>
      <c r="C17" s="142">
        <v>1695</v>
      </c>
      <c r="D17" s="114">
        <f t="shared" si="0"/>
        <v>1.4094</v>
      </c>
    </row>
    <row r="18" spans="1:4">
      <c r="A18" s="134" t="s">
        <v>801</v>
      </c>
      <c r="B18" s="101">
        <v>30040</v>
      </c>
      <c r="C18" s="142">
        <v>20000</v>
      </c>
      <c r="D18" s="114">
        <f t="shared" si="0"/>
        <v>1.502</v>
      </c>
    </row>
    <row r="19" spans="1:4">
      <c r="A19" s="134" t="s">
        <v>802</v>
      </c>
      <c r="B19" s="101">
        <v>1685</v>
      </c>
      <c r="C19" s="142">
        <v>19248</v>
      </c>
      <c r="D19" s="114">
        <f t="shared" si="0"/>
        <v>0.0875</v>
      </c>
    </row>
    <row r="20" spans="1:4">
      <c r="A20" s="134" t="s">
        <v>803</v>
      </c>
      <c r="B20" s="101">
        <v>14980</v>
      </c>
      <c r="C20" s="142">
        <v>12476</v>
      </c>
      <c r="D20" s="114">
        <f t="shared" si="0"/>
        <v>1.2007</v>
      </c>
    </row>
    <row r="21" spans="1:4">
      <c r="A21" s="134" t="s">
        <v>804</v>
      </c>
      <c r="B21" s="101"/>
      <c r="C21" s="142">
        <v>127</v>
      </c>
      <c r="D21" s="114">
        <v>-1</v>
      </c>
    </row>
    <row r="22" spans="1:4">
      <c r="A22" s="134" t="s">
        <v>805</v>
      </c>
      <c r="B22" s="101">
        <f>SUM(B23:B24)</f>
        <v>1286</v>
      </c>
      <c r="C22" s="142">
        <v>996</v>
      </c>
      <c r="D22" s="114">
        <f t="shared" si="0"/>
        <v>1.2912</v>
      </c>
    </row>
    <row r="23" spans="1:4">
      <c r="A23" s="134" t="s">
        <v>806</v>
      </c>
      <c r="B23" s="101">
        <v>950</v>
      </c>
      <c r="C23" s="142">
        <v>950</v>
      </c>
      <c r="D23" s="114">
        <f t="shared" ref="D23:D32" si="1">+B23/C23</f>
        <v>1</v>
      </c>
    </row>
    <row r="24" spans="1:4">
      <c r="A24" s="134" t="s">
        <v>807</v>
      </c>
      <c r="B24" s="101">
        <v>336</v>
      </c>
      <c r="C24" s="142">
        <v>46</v>
      </c>
      <c r="D24" s="114">
        <f t="shared" si="1"/>
        <v>7.3043</v>
      </c>
    </row>
    <row r="25" spans="1:4">
      <c r="A25" s="134" t="s">
        <v>808</v>
      </c>
      <c r="B25" s="101">
        <f>+B26+B27</f>
        <v>800</v>
      </c>
      <c r="C25" s="142">
        <v>700</v>
      </c>
      <c r="D25" s="114">
        <f t="shared" si="1"/>
        <v>1.1429</v>
      </c>
    </row>
    <row r="26" spans="1:4">
      <c r="A26" s="134" t="s">
        <v>809</v>
      </c>
      <c r="B26" s="101">
        <v>60</v>
      </c>
      <c r="C26" s="142">
        <v>35</v>
      </c>
      <c r="D26" s="114">
        <f t="shared" si="1"/>
        <v>1.7143</v>
      </c>
    </row>
    <row r="27" spans="1:4">
      <c r="A27" s="134" t="s">
        <v>810</v>
      </c>
      <c r="B27" s="101">
        <v>740</v>
      </c>
      <c r="C27" s="142">
        <v>665</v>
      </c>
      <c r="D27" s="114">
        <f t="shared" si="1"/>
        <v>1.1128</v>
      </c>
    </row>
    <row r="28" spans="1:4">
      <c r="A28" s="134" t="s">
        <v>811</v>
      </c>
      <c r="B28" s="101"/>
      <c r="C28" s="142">
        <v>776</v>
      </c>
      <c r="D28" s="114">
        <v>-1</v>
      </c>
    </row>
    <row r="29" spans="1:4">
      <c r="A29" s="134" t="s">
        <v>812</v>
      </c>
      <c r="B29" s="101"/>
      <c r="C29" s="142">
        <v>776</v>
      </c>
      <c r="D29" s="114">
        <v>-1</v>
      </c>
    </row>
    <row r="30" spans="1:4">
      <c r="A30" s="138" t="s">
        <v>775</v>
      </c>
      <c r="B30" s="139">
        <f>+B31+B33</f>
        <v>2772</v>
      </c>
      <c r="C30" s="140">
        <v>125</v>
      </c>
      <c r="D30" s="100">
        <f t="shared" si="1"/>
        <v>22.176</v>
      </c>
    </row>
    <row r="31" spans="1:4">
      <c r="A31" s="134" t="s">
        <v>813</v>
      </c>
      <c r="B31" s="101">
        <v>0</v>
      </c>
      <c r="C31" s="142">
        <v>125</v>
      </c>
      <c r="D31" s="114">
        <v>-1</v>
      </c>
    </row>
    <row r="32" spans="1:4">
      <c r="A32" s="134" t="s">
        <v>814</v>
      </c>
      <c r="B32" s="101"/>
      <c r="C32" s="142">
        <v>125</v>
      </c>
      <c r="D32" s="114">
        <v>-1</v>
      </c>
    </row>
    <row r="33" spans="1:4">
      <c r="A33" s="134" t="s">
        <v>815</v>
      </c>
      <c r="B33" s="101">
        <f>+B34</f>
        <v>2772</v>
      </c>
      <c r="C33" s="142"/>
      <c r="D33" s="114">
        <v>1</v>
      </c>
    </row>
    <row r="34" spans="1:4">
      <c r="A34" s="134" t="s">
        <v>816</v>
      </c>
      <c r="B34" s="101">
        <v>2772</v>
      </c>
      <c r="C34" s="142"/>
      <c r="D34" s="114">
        <v>1</v>
      </c>
    </row>
    <row r="35" hidden="1" spans="1:4">
      <c r="A35" s="138" t="s">
        <v>776</v>
      </c>
      <c r="B35" s="101"/>
      <c r="C35" s="140"/>
      <c r="D35" s="114"/>
    </row>
    <row r="36" hidden="1" spans="1:4">
      <c r="A36" s="138" t="s">
        <v>817</v>
      </c>
      <c r="B36" s="101"/>
      <c r="C36" s="140"/>
      <c r="D36" s="114"/>
    </row>
    <row r="37" hidden="1" spans="1:4">
      <c r="A37" s="138" t="s">
        <v>778</v>
      </c>
      <c r="B37" s="101"/>
      <c r="C37" s="140"/>
      <c r="D37" s="114"/>
    </row>
    <row r="38" spans="1:4">
      <c r="A38" s="138" t="s">
        <v>779</v>
      </c>
      <c r="B38" s="140">
        <f>+B39</f>
        <v>2191</v>
      </c>
      <c r="C38" s="140">
        <v>4940</v>
      </c>
      <c r="D38" s="100">
        <f>+B38/C38</f>
        <v>0.4435</v>
      </c>
    </row>
    <row r="39" spans="1:4">
      <c r="A39" s="134" t="s">
        <v>818</v>
      </c>
      <c r="B39" s="101">
        <f>SUM(B40:B45)</f>
        <v>2191</v>
      </c>
      <c r="C39" s="142">
        <v>4940</v>
      </c>
      <c r="D39" s="114">
        <f>+B39/C39</f>
        <v>0.4435</v>
      </c>
    </row>
    <row r="40" spans="1:4">
      <c r="A40" s="134" t="s">
        <v>819</v>
      </c>
      <c r="B40" s="101">
        <v>775</v>
      </c>
      <c r="C40" s="142">
        <v>1045</v>
      </c>
      <c r="D40" s="114">
        <f>+B40/C40</f>
        <v>0.7416</v>
      </c>
    </row>
    <row r="41" spans="1:4">
      <c r="A41" s="134" t="s">
        <v>820</v>
      </c>
      <c r="B41" s="101">
        <v>596</v>
      </c>
      <c r="C41" s="142">
        <v>1136</v>
      </c>
      <c r="D41" s="114">
        <f>+B41/C41</f>
        <v>0.5246</v>
      </c>
    </row>
    <row r="42" spans="1:4">
      <c r="A42" s="134" t="s">
        <v>821</v>
      </c>
      <c r="B42" s="101">
        <v>51</v>
      </c>
      <c r="C42" s="142"/>
      <c r="D42" s="114">
        <v>1</v>
      </c>
    </row>
    <row r="43" spans="1:4">
      <c r="A43" s="134" t="s">
        <v>822</v>
      </c>
      <c r="B43" s="101"/>
      <c r="C43" s="142">
        <v>2000</v>
      </c>
      <c r="D43" s="114">
        <v>-1</v>
      </c>
    </row>
    <row r="44" spans="1:4">
      <c r="A44" s="134" t="s">
        <v>823</v>
      </c>
      <c r="B44" s="101">
        <v>59</v>
      </c>
      <c r="C44" s="142">
        <v>59</v>
      </c>
      <c r="D44" s="114">
        <f t="shared" ref="D44:D52" si="2">+B44/C44</f>
        <v>1</v>
      </c>
    </row>
    <row r="45" spans="1:4">
      <c r="A45" s="134" t="s">
        <v>824</v>
      </c>
      <c r="B45" s="101">
        <v>710</v>
      </c>
      <c r="C45" s="142">
        <v>700</v>
      </c>
      <c r="D45" s="114">
        <f t="shared" si="2"/>
        <v>1.0143</v>
      </c>
    </row>
    <row r="46" spans="1:4">
      <c r="A46" s="138" t="s">
        <v>780</v>
      </c>
      <c r="B46" s="140">
        <f>+B47</f>
        <v>9512</v>
      </c>
      <c r="C46" s="140">
        <v>6350</v>
      </c>
      <c r="D46" s="100">
        <f t="shared" si="2"/>
        <v>1.498</v>
      </c>
    </row>
    <row r="47" spans="1:4">
      <c r="A47" s="134" t="s">
        <v>825</v>
      </c>
      <c r="B47" s="101">
        <f>SUM(B48:B50)</f>
        <v>9512</v>
      </c>
      <c r="C47" s="142">
        <v>6350</v>
      </c>
      <c r="D47" s="114">
        <f t="shared" si="2"/>
        <v>1.498</v>
      </c>
    </row>
    <row r="48" spans="1:4">
      <c r="A48" s="134" t="s">
        <v>826</v>
      </c>
      <c r="B48" s="101">
        <v>1131</v>
      </c>
      <c r="C48" s="142">
        <v>1244</v>
      </c>
      <c r="D48" s="114">
        <f t="shared" si="2"/>
        <v>0.9092</v>
      </c>
    </row>
    <row r="49" spans="1:4">
      <c r="A49" s="134" t="s">
        <v>827</v>
      </c>
      <c r="B49" s="101">
        <v>3439</v>
      </c>
      <c r="C49" s="142">
        <v>3439</v>
      </c>
      <c r="D49" s="114">
        <f t="shared" si="2"/>
        <v>1</v>
      </c>
    </row>
    <row r="50" spans="1:4">
      <c r="A50" s="134" t="s">
        <v>828</v>
      </c>
      <c r="B50" s="101">
        <v>4942</v>
      </c>
      <c r="C50" s="142">
        <v>1667</v>
      </c>
      <c r="D50" s="114">
        <f t="shared" si="2"/>
        <v>2.9646</v>
      </c>
    </row>
    <row r="51" spans="1:4">
      <c r="A51" s="138" t="s">
        <v>781</v>
      </c>
      <c r="B51" s="140">
        <f>+B52</f>
        <v>97</v>
      </c>
      <c r="C51" s="140">
        <v>95</v>
      </c>
      <c r="D51" s="100">
        <f t="shared" si="2"/>
        <v>1.0211</v>
      </c>
    </row>
    <row r="52" spans="1:4">
      <c r="A52" s="134" t="s">
        <v>829</v>
      </c>
      <c r="B52" s="101">
        <f>+B53</f>
        <v>97</v>
      </c>
      <c r="C52" s="142">
        <v>95</v>
      </c>
      <c r="D52" s="114">
        <f t="shared" si="2"/>
        <v>1.0211</v>
      </c>
    </row>
    <row r="53" spans="1:4">
      <c r="A53" s="134" t="s">
        <v>830</v>
      </c>
      <c r="B53" s="101">
        <v>97</v>
      </c>
      <c r="C53" s="142">
        <v>95</v>
      </c>
      <c r="D53" s="114">
        <f t="shared" ref="D53:D62" si="3">+B53/C53</f>
        <v>1.0211</v>
      </c>
    </row>
    <row r="54" spans="1:4">
      <c r="A54" s="112" t="s">
        <v>782</v>
      </c>
      <c r="B54" s="140">
        <f>+B5+B8+B12+B13+B30+B35+B36+B37+B38+B46+B51</f>
        <v>80057</v>
      </c>
      <c r="C54" s="140">
        <v>70319</v>
      </c>
      <c r="D54" s="100">
        <f t="shared" si="3"/>
        <v>1.1385</v>
      </c>
    </row>
    <row r="55" spans="1:4">
      <c r="A55" s="139" t="s">
        <v>137</v>
      </c>
      <c r="B55" s="139">
        <v>7500</v>
      </c>
      <c r="C55" s="140">
        <v>7497</v>
      </c>
      <c r="D55" s="100">
        <f t="shared" si="3"/>
        <v>1.0004</v>
      </c>
    </row>
    <row r="56" spans="1:4">
      <c r="A56" s="139" t="s">
        <v>138</v>
      </c>
      <c r="B56" s="140">
        <f>SUM(B57:B61)</f>
        <v>82832</v>
      </c>
      <c r="C56" s="140">
        <v>28177</v>
      </c>
      <c r="D56" s="100">
        <f t="shared" si="3"/>
        <v>2.9397</v>
      </c>
    </row>
    <row r="57" spans="1:4">
      <c r="A57" s="143" t="s">
        <v>783</v>
      </c>
      <c r="B57" s="101"/>
      <c r="C57" s="142"/>
      <c r="D57" s="114"/>
    </row>
    <row r="58" spans="1:4">
      <c r="A58" s="143" t="s">
        <v>784</v>
      </c>
      <c r="B58" s="101"/>
      <c r="C58" s="142"/>
      <c r="D58" s="114"/>
    </row>
    <row r="59" spans="1:4">
      <c r="A59" s="143" t="s">
        <v>655</v>
      </c>
      <c r="B59" s="101"/>
      <c r="C59" s="142"/>
      <c r="D59" s="114"/>
    </row>
    <row r="60" spans="1:4">
      <c r="A60" s="143" t="s">
        <v>785</v>
      </c>
      <c r="B60" s="101"/>
      <c r="C60" s="142"/>
      <c r="D60" s="114"/>
    </row>
    <row r="61" spans="1:4">
      <c r="A61" s="143" t="s">
        <v>786</v>
      </c>
      <c r="B61" s="22">
        <v>82832</v>
      </c>
      <c r="C61" s="71">
        <v>28177</v>
      </c>
      <c r="D61" s="114">
        <f t="shared" si="3"/>
        <v>2.9397</v>
      </c>
    </row>
    <row r="62" spans="1:4">
      <c r="A62" s="112" t="s">
        <v>152</v>
      </c>
      <c r="B62" s="144">
        <f>+B54+B55+B56</f>
        <v>170389</v>
      </c>
      <c r="C62" s="144">
        <v>105993</v>
      </c>
      <c r="D62" s="100">
        <f t="shared" si="3"/>
        <v>1.6075</v>
      </c>
    </row>
  </sheetData>
  <mergeCells count="1">
    <mergeCell ref="A2:D2"/>
  </mergeCells>
  <pageMargins left="0.707638888888889" right="0.707638888888889" top="0.432638888888889" bottom="0.275" header="0.313888888888889" footer="0.313888888888889"/>
  <pageSetup paperSize="9" scale="87" fitToHeight="0"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7"/>
  <sheetViews>
    <sheetView workbookViewId="0">
      <selection activeCell="B28" sqref="B28"/>
    </sheetView>
  </sheetViews>
  <sheetFormatPr defaultColWidth="9" defaultRowHeight="14.25"/>
  <cols>
    <col min="1" max="1" width="29.625" customWidth="1"/>
    <col min="2" max="20" width="3.25" style="122" customWidth="1"/>
    <col min="21" max="21" width="7.125" customWidth="1"/>
  </cols>
  <sheetData>
    <row r="1" ht="18.6" customHeight="1" spans="1:1">
      <c r="A1" s="12" t="s">
        <v>831</v>
      </c>
    </row>
    <row r="2" ht="28" customHeight="1" spans="1:21">
      <c r="A2" s="93" t="s">
        <v>832</v>
      </c>
      <c r="B2" s="93"/>
      <c r="C2" s="93"/>
      <c r="D2" s="93"/>
      <c r="E2" s="93"/>
      <c r="F2" s="93"/>
      <c r="G2" s="93"/>
      <c r="H2" s="93"/>
      <c r="I2" s="93"/>
      <c r="J2" s="93"/>
      <c r="K2" s="93"/>
      <c r="L2" s="93"/>
      <c r="M2" s="93"/>
      <c r="N2" s="93"/>
      <c r="O2" s="93"/>
      <c r="P2" s="93"/>
      <c r="Q2" s="93"/>
      <c r="R2" s="93"/>
      <c r="S2" s="93"/>
      <c r="T2" s="93"/>
      <c r="U2" s="93"/>
    </row>
    <row r="3" spans="1:21">
      <c r="A3" s="123"/>
      <c r="B3" s="124"/>
      <c r="C3" s="124"/>
      <c r="D3" s="124"/>
      <c r="E3" s="124"/>
      <c r="F3" s="124"/>
      <c r="G3" s="124"/>
      <c r="H3" s="124"/>
      <c r="I3" s="124"/>
      <c r="J3" s="124"/>
      <c r="K3" s="124"/>
      <c r="L3" s="124"/>
      <c r="M3" s="124"/>
      <c r="N3" s="124"/>
      <c r="O3" s="124"/>
      <c r="P3" s="124"/>
      <c r="Q3" s="124"/>
      <c r="R3" s="124"/>
      <c r="S3" s="124"/>
      <c r="U3" s="96" t="s">
        <v>662</v>
      </c>
    </row>
    <row r="4" ht="45.95" customHeight="1" spans="1:21">
      <c r="A4" s="125" t="s">
        <v>663</v>
      </c>
      <c r="B4" s="126" t="s">
        <v>709</v>
      </c>
      <c r="C4" s="127" t="s">
        <v>833</v>
      </c>
      <c r="D4" s="127" t="s">
        <v>834</v>
      </c>
      <c r="E4" s="127" t="s">
        <v>835</v>
      </c>
      <c r="F4" s="127" t="s">
        <v>836</v>
      </c>
      <c r="G4" s="127" t="s">
        <v>837</v>
      </c>
      <c r="H4" s="127" t="s">
        <v>838</v>
      </c>
      <c r="I4" s="127" t="s">
        <v>839</v>
      </c>
      <c r="J4" s="18" t="s">
        <v>840</v>
      </c>
      <c r="K4" s="18" t="s">
        <v>841</v>
      </c>
      <c r="L4" s="18" t="s">
        <v>842</v>
      </c>
      <c r="M4" s="18" t="s">
        <v>843</v>
      </c>
      <c r="N4" s="18" t="s">
        <v>844</v>
      </c>
      <c r="O4" s="18" t="s">
        <v>845</v>
      </c>
      <c r="P4" s="18" t="s">
        <v>846</v>
      </c>
      <c r="Q4" s="18" t="s">
        <v>847</v>
      </c>
      <c r="R4" s="18" t="s">
        <v>848</v>
      </c>
      <c r="S4" s="18" t="s">
        <v>849</v>
      </c>
      <c r="T4" s="18" t="s">
        <v>850</v>
      </c>
      <c r="U4" s="18" t="s">
        <v>731</v>
      </c>
    </row>
    <row r="5" ht="22" customHeight="1" spans="1:21">
      <c r="A5" s="101" t="s">
        <v>791</v>
      </c>
      <c r="B5" s="128" t="s">
        <v>851</v>
      </c>
      <c r="C5" s="129" t="s">
        <v>851</v>
      </c>
      <c r="D5" s="129" t="s">
        <v>851</v>
      </c>
      <c r="E5" s="129" t="s">
        <v>851</v>
      </c>
      <c r="F5" s="129" t="s">
        <v>851</v>
      </c>
      <c r="G5" s="129" t="s">
        <v>851</v>
      </c>
      <c r="H5" s="129" t="s">
        <v>851</v>
      </c>
      <c r="I5" s="129" t="s">
        <v>851</v>
      </c>
      <c r="J5" s="129" t="s">
        <v>851</v>
      </c>
      <c r="K5" s="129" t="s">
        <v>851</v>
      </c>
      <c r="L5" s="129" t="s">
        <v>851</v>
      </c>
      <c r="M5" s="129" t="s">
        <v>851</v>
      </c>
      <c r="N5" s="129" t="s">
        <v>851</v>
      </c>
      <c r="O5" s="129" t="s">
        <v>851</v>
      </c>
      <c r="P5" s="129" t="s">
        <v>851</v>
      </c>
      <c r="Q5" s="129" t="s">
        <v>851</v>
      </c>
      <c r="R5" s="129" t="s">
        <v>851</v>
      </c>
      <c r="S5" s="129" t="s">
        <v>851</v>
      </c>
      <c r="T5" s="129" t="s">
        <v>851</v>
      </c>
      <c r="U5" s="129" t="s">
        <v>851</v>
      </c>
    </row>
    <row r="6" ht="22" customHeight="1" spans="1:21">
      <c r="A6" s="101" t="s">
        <v>772</v>
      </c>
      <c r="B6" s="128"/>
      <c r="C6" s="129"/>
      <c r="D6" s="129"/>
      <c r="E6" s="129"/>
      <c r="F6" s="129"/>
      <c r="G6" s="129"/>
      <c r="H6" s="129"/>
      <c r="I6" s="129"/>
      <c r="J6" s="129"/>
      <c r="K6" s="129"/>
      <c r="L6" s="129"/>
      <c r="M6" s="129"/>
      <c r="N6" s="129"/>
      <c r="O6" s="129"/>
      <c r="P6" s="129"/>
      <c r="Q6" s="129"/>
      <c r="R6" s="129"/>
      <c r="S6" s="129"/>
      <c r="T6" s="129"/>
      <c r="U6" s="134"/>
    </row>
    <row r="7" ht="22" customHeight="1" spans="1:21">
      <c r="A7" s="101" t="s">
        <v>773</v>
      </c>
      <c r="B7" s="128"/>
      <c r="C7" s="129"/>
      <c r="D7" s="129"/>
      <c r="E7" s="129"/>
      <c r="F7" s="129"/>
      <c r="G7" s="129"/>
      <c r="H7" s="129"/>
      <c r="I7" s="129"/>
      <c r="J7" s="129"/>
      <c r="K7" s="129"/>
      <c r="L7" s="129"/>
      <c r="M7" s="129"/>
      <c r="N7" s="129"/>
      <c r="O7" s="129"/>
      <c r="P7" s="129"/>
      <c r="Q7" s="129"/>
      <c r="R7" s="129"/>
      <c r="S7" s="129"/>
      <c r="T7" s="129"/>
      <c r="U7" s="134"/>
    </row>
    <row r="8" ht="22" customHeight="1" spans="1:21">
      <c r="A8" s="101" t="s">
        <v>774</v>
      </c>
      <c r="B8" s="128"/>
      <c r="C8" s="129"/>
      <c r="D8" s="129"/>
      <c r="E8" s="129"/>
      <c r="F8" s="129"/>
      <c r="G8" s="129"/>
      <c r="H8" s="129"/>
      <c r="I8" s="129"/>
      <c r="J8" s="129"/>
      <c r="K8" s="129"/>
      <c r="L8" s="129"/>
      <c r="M8" s="129"/>
      <c r="N8" s="129"/>
      <c r="O8" s="129"/>
      <c r="P8" s="129"/>
      <c r="Q8" s="129"/>
      <c r="R8" s="129"/>
      <c r="S8" s="129"/>
      <c r="T8" s="129"/>
      <c r="U8" s="134"/>
    </row>
    <row r="9" ht="22" customHeight="1" spans="1:21">
      <c r="A9" s="101" t="s">
        <v>775</v>
      </c>
      <c r="B9" s="128"/>
      <c r="C9" s="129"/>
      <c r="D9" s="129"/>
      <c r="E9" s="129"/>
      <c r="F9" s="129"/>
      <c r="G9" s="129"/>
      <c r="H9" s="129"/>
      <c r="I9" s="129"/>
      <c r="J9" s="129"/>
      <c r="K9" s="129"/>
      <c r="L9" s="129"/>
      <c r="M9" s="129"/>
      <c r="N9" s="129"/>
      <c r="O9" s="129"/>
      <c r="P9" s="129"/>
      <c r="Q9" s="129"/>
      <c r="R9" s="129"/>
      <c r="S9" s="129"/>
      <c r="T9" s="129"/>
      <c r="U9" s="134"/>
    </row>
    <row r="10" ht="22" customHeight="1" spans="1:21">
      <c r="A10" s="101" t="s">
        <v>776</v>
      </c>
      <c r="B10" s="128"/>
      <c r="C10" s="129"/>
      <c r="D10" s="129"/>
      <c r="E10" s="129"/>
      <c r="F10" s="129"/>
      <c r="G10" s="129"/>
      <c r="H10" s="129"/>
      <c r="I10" s="129"/>
      <c r="J10" s="129"/>
      <c r="K10" s="129"/>
      <c r="L10" s="129"/>
      <c r="M10" s="129"/>
      <c r="N10" s="129"/>
      <c r="O10" s="129"/>
      <c r="P10" s="129"/>
      <c r="Q10" s="129"/>
      <c r="R10" s="129"/>
      <c r="S10" s="129"/>
      <c r="T10" s="129"/>
      <c r="U10" s="134"/>
    </row>
    <row r="11" ht="22" customHeight="1" spans="1:21">
      <c r="A11" s="101" t="s">
        <v>817</v>
      </c>
      <c r="B11" s="128"/>
      <c r="C11" s="129"/>
      <c r="D11" s="129"/>
      <c r="E11" s="129"/>
      <c r="F11" s="129"/>
      <c r="G11" s="129"/>
      <c r="H11" s="129"/>
      <c r="I11" s="129"/>
      <c r="J11" s="129"/>
      <c r="K11" s="129"/>
      <c r="L11" s="129"/>
      <c r="M11" s="129"/>
      <c r="N11" s="129"/>
      <c r="O11" s="129"/>
      <c r="P11" s="129"/>
      <c r="Q11" s="129"/>
      <c r="R11" s="129"/>
      <c r="S11" s="129"/>
      <c r="T11" s="129"/>
      <c r="U11" s="134"/>
    </row>
    <row r="12" ht="22" customHeight="1" spans="1:21">
      <c r="A12" s="101" t="s">
        <v>778</v>
      </c>
      <c r="B12" s="128"/>
      <c r="C12" s="129"/>
      <c r="D12" s="129"/>
      <c r="E12" s="129"/>
      <c r="F12" s="129"/>
      <c r="G12" s="129"/>
      <c r="H12" s="129"/>
      <c r="I12" s="129"/>
      <c r="J12" s="129"/>
      <c r="K12" s="129"/>
      <c r="L12" s="129"/>
      <c r="M12" s="129"/>
      <c r="N12" s="129"/>
      <c r="O12" s="129"/>
      <c r="P12" s="129"/>
      <c r="Q12" s="129"/>
      <c r="R12" s="129"/>
      <c r="S12" s="129"/>
      <c r="T12" s="129"/>
      <c r="U12" s="134"/>
    </row>
    <row r="13" ht="22" customHeight="1" spans="1:21">
      <c r="A13" s="101" t="s">
        <v>779</v>
      </c>
      <c r="B13" s="128"/>
      <c r="C13" s="129"/>
      <c r="D13" s="129"/>
      <c r="E13" s="129"/>
      <c r="F13" s="129"/>
      <c r="G13" s="129"/>
      <c r="H13" s="129"/>
      <c r="I13" s="129"/>
      <c r="J13" s="129"/>
      <c r="K13" s="129"/>
      <c r="L13" s="129"/>
      <c r="M13" s="129"/>
      <c r="N13" s="129"/>
      <c r="O13" s="129"/>
      <c r="P13" s="129"/>
      <c r="Q13" s="129"/>
      <c r="R13" s="129"/>
      <c r="S13" s="129"/>
      <c r="T13" s="129"/>
      <c r="U13" s="134"/>
    </row>
    <row r="14" ht="22" customHeight="1" spans="1:21">
      <c r="A14" s="101" t="s">
        <v>780</v>
      </c>
      <c r="B14" s="128"/>
      <c r="C14" s="129"/>
      <c r="D14" s="129"/>
      <c r="E14" s="129"/>
      <c r="F14" s="129"/>
      <c r="G14" s="129"/>
      <c r="H14" s="129"/>
      <c r="I14" s="129"/>
      <c r="J14" s="129"/>
      <c r="K14" s="129"/>
      <c r="L14" s="129"/>
      <c r="M14" s="129"/>
      <c r="N14" s="129"/>
      <c r="O14" s="129"/>
      <c r="P14" s="129"/>
      <c r="Q14" s="129"/>
      <c r="R14" s="129"/>
      <c r="S14" s="129"/>
      <c r="T14" s="129"/>
      <c r="U14" s="134"/>
    </row>
    <row r="15" ht="22" customHeight="1" spans="1:21">
      <c r="A15" s="101" t="s">
        <v>781</v>
      </c>
      <c r="B15" s="128"/>
      <c r="C15" s="129"/>
      <c r="D15" s="129"/>
      <c r="E15" s="129"/>
      <c r="F15" s="129"/>
      <c r="G15" s="129"/>
      <c r="H15" s="129"/>
      <c r="I15" s="129"/>
      <c r="J15" s="129"/>
      <c r="K15" s="129"/>
      <c r="L15" s="129"/>
      <c r="M15" s="129"/>
      <c r="N15" s="129"/>
      <c r="O15" s="129"/>
      <c r="P15" s="129"/>
      <c r="Q15" s="129"/>
      <c r="R15" s="129"/>
      <c r="S15" s="129"/>
      <c r="T15" s="129"/>
      <c r="U15" s="134"/>
    </row>
    <row r="16" s="121" customFormat="1" ht="25.35" customHeight="1" spans="1:21">
      <c r="A16" s="112" t="s">
        <v>709</v>
      </c>
      <c r="B16" s="130" t="s">
        <v>851</v>
      </c>
      <c r="C16" s="131" t="s">
        <v>851</v>
      </c>
      <c r="D16" s="131" t="s">
        <v>851</v>
      </c>
      <c r="E16" s="131" t="s">
        <v>851</v>
      </c>
      <c r="F16" s="131" t="s">
        <v>851</v>
      </c>
      <c r="G16" s="131" t="s">
        <v>851</v>
      </c>
      <c r="H16" s="131" t="s">
        <v>851</v>
      </c>
      <c r="I16" s="131" t="s">
        <v>851</v>
      </c>
      <c r="J16" s="131" t="s">
        <v>851</v>
      </c>
      <c r="K16" s="131" t="s">
        <v>851</v>
      </c>
      <c r="L16" s="131" t="s">
        <v>851</v>
      </c>
      <c r="M16" s="131" t="s">
        <v>851</v>
      </c>
      <c r="N16" s="131" t="s">
        <v>851</v>
      </c>
      <c r="O16" s="131" t="s">
        <v>851</v>
      </c>
      <c r="P16" s="131" t="s">
        <v>851</v>
      </c>
      <c r="Q16" s="131" t="s">
        <v>851</v>
      </c>
      <c r="R16" s="131" t="s">
        <v>851</v>
      </c>
      <c r="S16" s="131" t="s">
        <v>851</v>
      </c>
      <c r="T16" s="131" t="s">
        <v>851</v>
      </c>
      <c r="U16" s="131" t="s">
        <v>851</v>
      </c>
    </row>
    <row r="17" ht="39.6" customHeight="1" spans="1:21">
      <c r="A17" s="132" t="s">
        <v>852</v>
      </c>
      <c r="B17" s="133"/>
      <c r="C17" s="133"/>
      <c r="D17" s="133"/>
      <c r="E17" s="133"/>
      <c r="F17" s="133"/>
      <c r="G17" s="133"/>
      <c r="H17" s="133"/>
      <c r="I17" s="133"/>
      <c r="J17" s="133"/>
      <c r="K17" s="133"/>
      <c r="L17" s="133"/>
      <c r="M17" s="133"/>
      <c r="N17" s="133"/>
      <c r="O17" s="133"/>
      <c r="P17" s="133"/>
      <c r="Q17" s="133"/>
      <c r="R17" s="133"/>
      <c r="S17" s="133"/>
      <c r="T17" s="133"/>
      <c r="U17" s="132"/>
    </row>
  </sheetData>
  <mergeCells count="2">
    <mergeCell ref="A2:U2"/>
    <mergeCell ref="A17:U17"/>
  </mergeCells>
  <pageMargins left="0.707638888888889" right="0.707638888888889" top="0.747916666666667" bottom="0.747916666666667" header="0.313888888888889" footer="0.313888888888889"/>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3"/>
  <sheetViews>
    <sheetView workbookViewId="0">
      <selection activeCell="B28" sqref="B28"/>
    </sheetView>
  </sheetViews>
  <sheetFormatPr defaultColWidth="9" defaultRowHeight="14.25" outlineLevelCol="3"/>
  <cols>
    <col min="1" max="1" width="39" customWidth="1"/>
    <col min="2" max="2" width="12.375" customWidth="1"/>
    <col min="3" max="3" width="14.75" customWidth="1"/>
    <col min="4" max="4" width="18.5" customWidth="1"/>
  </cols>
  <sheetData>
    <row r="1" ht="18.6" customHeight="1" spans="1:1">
      <c r="A1" s="12" t="s">
        <v>853</v>
      </c>
    </row>
    <row r="2" ht="27" customHeight="1" spans="1:4">
      <c r="A2" s="93" t="s">
        <v>854</v>
      </c>
      <c r="B2" s="93"/>
      <c r="C2" s="93"/>
      <c r="D2" s="93"/>
    </row>
    <row r="3" spans="1:4">
      <c r="A3" s="94"/>
      <c r="B3" s="95"/>
      <c r="C3" s="95"/>
      <c r="D3" s="118" t="s">
        <v>662</v>
      </c>
    </row>
    <row r="4" ht="33" customHeight="1" spans="1:4">
      <c r="A4" s="97" t="s">
        <v>663</v>
      </c>
      <c r="B4" s="97" t="s">
        <v>65</v>
      </c>
      <c r="C4" s="17" t="s">
        <v>66</v>
      </c>
      <c r="D4" s="17" t="s">
        <v>67</v>
      </c>
    </row>
    <row r="5" ht="21" customHeight="1" spans="1:4">
      <c r="A5" s="101" t="s">
        <v>855</v>
      </c>
      <c r="B5" s="101"/>
      <c r="C5" s="101"/>
      <c r="D5" s="101"/>
    </row>
    <row r="6" ht="21" customHeight="1" spans="1:4">
      <c r="A6" s="101" t="s">
        <v>856</v>
      </c>
      <c r="B6" s="101"/>
      <c r="C6" s="101"/>
      <c r="D6" s="101"/>
    </row>
    <row r="7" ht="21" customHeight="1" spans="1:4">
      <c r="A7" s="101" t="s">
        <v>857</v>
      </c>
      <c r="B7" s="101"/>
      <c r="C7" s="101"/>
      <c r="D7" s="101"/>
    </row>
    <row r="8" ht="21" customHeight="1" spans="1:4">
      <c r="A8" s="101" t="s">
        <v>858</v>
      </c>
      <c r="B8" s="101"/>
      <c r="C8" s="101"/>
      <c r="D8" s="101"/>
    </row>
    <row r="9" ht="21" customHeight="1" spans="1:4">
      <c r="A9" s="101" t="s">
        <v>859</v>
      </c>
      <c r="B9" s="101"/>
      <c r="C9" s="101"/>
      <c r="D9" s="101"/>
    </row>
    <row r="10" ht="21" customHeight="1" spans="1:4">
      <c r="A10" s="112" t="s">
        <v>761</v>
      </c>
      <c r="B10" s="101"/>
      <c r="C10" s="101"/>
      <c r="D10" s="101"/>
    </row>
    <row r="11" ht="21" customHeight="1" spans="1:4">
      <c r="A11" s="119" t="s">
        <v>860</v>
      </c>
      <c r="B11" s="119"/>
      <c r="C11" s="119"/>
      <c r="D11" s="119"/>
    </row>
    <row r="12" ht="21" customHeight="1" spans="1:4">
      <c r="A12" s="120" t="s">
        <v>861</v>
      </c>
      <c r="B12" s="119"/>
      <c r="C12" s="119"/>
      <c r="D12" s="119"/>
    </row>
    <row r="13" ht="21" customHeight="1" spans="1:4">
      <c r="A13" s="105" t="s">
        <v>107</v>
      </c>
      <c r="B13" s="119"/>
      <c r="C13" s="119"/>
      <c r="D13" s="119"/>
    </row>
  </sheetData>
  <mergeCells count="1">
    <mergeCell ref="A2:D2"/>
  </mergeCells>
  <pageMargins left="0.707638888888889" right="0.707638888888889" top="0.747916666666667" bottom="0.747916666666667" header="0.313888888888889" footer="0.313888888888889"/>
  <pageSetup paperSize="9" scale="96" fitToHeight="0"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
  <sheetViews>
    <sheetView workbookViewId="0">
      <selection activeCell="B28" sqref="B28"/>
    </sheetView>
  </sheetViews>
  <sheetFormatPr defaultColWidth="9" defaultRowHeight="14.25" outlineLevelCol="3"/>
  <cols>
    <col min="1" max="1" width="33.875" customWidth="1"/>
    <col min="2" max="2" width="12.625" customWidth="1"/>
    <col min="3" max="3" width="14.25" customWidth="1"/>
    <col min="4" max="4" width="18.25" customWidth="1"/>
  </cols>
  <sheetData>
    <row r="1" ht="23.45" customHeight="1" spans="1:1">
      <c r="A1" s="12" t="s">
        <v>862</v>
      </c>
    </row>
    <row r="2" ht="20.25" spans="1:4">
      <c r="A2" s="93" t="s">
        <v>863</v>
      </c>
      <c r="B2" s="93"/>
      <c r="C2" s="93"/>
      <c r="D2" s="93"/>
    </row>
    <row r="3" spans="1:4">
      <c r="A3" s="94"/>
      <c r="B3" s="95"/>
      <c r="C3" s="95"/>
      <c r="D3" s="96" t="s">
        <v>662</v>
      </c>
    </row>
    <row r="4" ht="36" customHeight="1" spans="1:4">
      <c r="A4" s="117" t="s">
        <v>663</v>
      </c>
      <c r="B4" s="117" t="s">
        <v>65</v>
      </c>
      <c r="C4" s="17" t="s">
        <v>66</v>
      </c>
      <c r="D4" s="17" t="s">
        <v>67</v>
      </c>
    </row>
    <row r="5" ht="20" customHeight="1" spans="1:4">
      <c r="A5" s="101" t="s">
        <v>864</v>
      </c>
      <c r="B5" s="101"/>
      <c r="C5" s="101"/>
      <c r="D5" s="101"/>
    </row>
    <row r="6" ht="20" customHeight="1" spans="1:4">
      <c r="A6" s="101" t="s">
        <v>865</v>
      </c>
      <c r="B6" s="101"/>
      <c r="C6" s="101"/>
      <c r="D6" s="101"/>
    </row>
    <row r="7" ht="20" customHeight="1" spans="1:4">
      <c r="A7" s="101" t="s">
        <v>866</v>
      </c>
      <c r="B7" s="101"/>
      <c r="C7" s="101"/>
      <c r="D7" s="101"/>
    </row>
    <row r="8" ht="20" customHeight="1" spans="1:4">
      <c r="A8" s="101" t="s">
        <v>867</v>
      </c>
      <c r="B8" s="101"/>
      <c r="C8" s="101"/>
      <c r="D8" s="101"/>
    </row>
    <row r="9" ht="20" customHeight="1" spans="1:4">
      <c r="A9" s="101" t="s">
        <v>868</v>
      </c>
      <c r="B9" s="101"/>
      <c r="C9" s="101"/>
      <c r="D9" s="101"/>
    </row>
    <row r="10" ht="20" customHeight="1" spans="1:4">
      <c r="A10" s="112" t="s">
        <v>782</v>
      </c>
      <c r="B10" s="101"/>
      <c r="C10" s="101"/>
      <c r="D10" s="101"/>
    </row>
    <row r="11" ht="20" customHeight="1" spans="1:4">
      <c r="A11" s="101" t="s">
        <v>869</v>
      </c>
      <c r="B11" s="101"/>
      <c r="C11" s="101"/>
      <c r="D11" s="101"/>
    </row>
    <row r="12" ht="20" customHeight="1" spans="1:4">
      <c r="A12" s="101" t="s">
        <v>870</v>
      </c>
      <c r="B12" s="101"/>
      <c r="C12" s="101"/>
      <c r="D12" s="101"/>
    </row>
    <row r="13" ht="20" customHeight="1" spans="1:4">
      <c r="A13" s="112" t="s">
        <v>152</v>
      </c>
      <c r="B13" s="101"/>
      <c r="C13" s="101"/>
      <c r="D13" s="101"/>
    </row>
  </sheetData>
  <mergeCells count="1">
    <mergeCell ref="A2:D2"/>
  </mergeCells>
  <pageMargins left="0.707638888888889" right="0.707638888888889" top="0.747916666666667" bottom="0.747916666666667" header="0.313888888888889" footer="0.313888888888889"/>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15"/>
  <sheetViews>
    <sheetView showZeros="0" workbookViewId="0">
      <selection activeCell="B28" sqref="B28"/>
    </sheetView>
  </sheetViews>
  <sheetFormatPr defaultColWidth="9" defaultRowHeight="14.25" outlineLevelCol="3"/>
  <cols>
    <col min="1" max="1" width="50.75" customWidth="1"/>
    <col min="2" max="2" width="13" customWidth="1"/>
    <col min="3" max="3" width="14.75" customWidth="1"/>
    <col min="4" max="4" width="18" customWidth="1"/>
  </cols>
  <sheetData>
    <row r="1" spans="1:1">
      <c r="A1" s="12" t="s">
        <v>871</v>
      </c>
    </row>
    <row r="2" ht="24" customHeight="1" spans="1:4">
      <c r="A2" s="93" t="s">
        <v>872</v>
      </c>
      <c r="B2" s="93"/>
      <c r="C2" s="93"/>
      <c r="D2" s="93"/>
    </row>
    <row r="3" ht="24.6" customHeight="1" spans="1:4">
      <c r="A3" s="94"/>
      <c r="B3" s="95"/>
      <c r="C3" s="95"/>
      <c r="D3" s="96" t="s">
        <v>662</v>
      </c>
    </row>
    <row r="4" ht="27" spans="1:4">
      <c r="A4" s="97" t="s">
        <v>663</v>
      </c>
      <c r="B4" s="97" t="s">
        <v>65</v>
      </c>
      <c r="C4" s="17" t="s">
        <v>66</v>
      </c>
      <c r="D4" s="17" t="s">
        <v>67</v>
      </c>
    </row>
    <row r="5" ht="20" customHeight="1" spans="1:4">
      <c r="A5" s="101" t="s">
        <v>855</v>
      </c>
      <c r="B5" s="104">
        <v>579</v>
      </c>
      <c r="C5" s="102">
        <v>663</v>
      </c>
      <c r="D5" s="114">
        <f>+B5/C5</f>
        <v>0.8733</v>
      </c>
    </row>
    <row r="6" ht="20" customHeight="1" spans="1:4">
      <c r="A6" s="115" t="s">
        <v>873</v>
      </c>
      <c r="B6" s="104">
        <v>579</v>
      </c>
      <c r="C6" s="102">
        <v>663</v>
      </c>
      <c r="D6" s="114">
        <f>+B6/C6</f>
        <v>0.8733</v>
      </c>
    </row>
    <row r="7" ht="20" customHeight="1" spans="1:4">
      <c r="A7" s="101" t="s">
        <v>856</v>
      </c>
      <c r="B7" s="104">
        <v>210</v>
      </c>
      <c r="C7" s="102"/>
      <c r="D7" s="114">
        <v>1</v>
      </c>
    </row>
    <row r="8" ht="20" customHeight="1" spans="1:4">
      <c r="A8" s="101" t="s">
        <v>874</v>
      </c>
      <c r="B8" s="104">
        <v>210</v>
      </c>
      <c r="C8" s="102"/>
      <c r="D8" s="114">
        <v>1</v>
      </c>
    </row>
    <row r="9" ht="20" customHeight="1" spans="1:4">
      <c r="A9" s="101" t="s">
        <v>857</v>
      </c>
      <c r="B9" s="104"/>
      <c r="C9" s="102"/>
      <c r="D9" s="114"/>
    </row>
    <row r="10" ht="20" customHeight="1" spans="1:4">
      <c r="A10" s="101" t="s">
        <v>858</v>
      </c>
      <c r="B10" s="104"/>
      <c r="C10" s="102"/>
      <c r="D10" s="114"/>
    </row>
    <row r="11" ht="20" customHeight="1" spans="1:4">
      <c r="A11" s="101" t="s">
        <v>859</v>
      </c>
      <c r="B11" s="104"/>
      <c r="C11" s="102"/>
      <c r="D11" s="114"/>
    </row>
    <row r="12" ht="20" customHeight="1" spans="1:4">
      <c r="A12" s="112" t="s">
        <v>761</v>
      </c>
      <c r="B12" s="112">
        <v>789</v>
      </c>
      <c r="C12" s="99">
        <v>663</v>
      </c>
      <c r="D12" s="114">
        <f>+B12/C12</f>
        <v>1.19</v>
      </c>
    </row>
    <row r="13" ht="20" customHeight="1" spans="1:4">
      <c r="A13" s="101" t="s">
        <v>860</v>
      </c>
      <c r="B13" s="112"/>
      <c r="C13" s="99"/>
      <c r="D13" s="114"/>
    </row>
    <row r="14" ht="20" customHeight="1" spans="1:4">
      <c r="A14" s="116" t="s">
        <v>861</v>
      </c>
      <c r="B14" s="112"/>
      <c r="C14" s="99"/>
      <c r="D14" s="114"/>
    </row>
    <row r="15" ht="20" customHeight="1" spans="1:4">
      <c r="A15" s="112" t="s">
        <v>107</v>
      </c>
      <c r="B15" s="112">
        <v>789</v>
      </c>
      <c r="C15" s="99">
        <v>663</v>
      </c>
      <c r="D15" s="114">
        <f>+B15/C15</f>
        <v>1.19</v>
      </c>
    </row>
  </sheetData>
  <mergeCells count="1">
    <mergeCell ref="A2:D2"/>
  </mergeCells>
  <pageMargins left="0.707638888888889" right="0.707638888888889" top="0.747916666666667" bottom="0.747916666666667" header="0.313888888888889" footer="0.313888888888889"/>
  <pageSetup paperSize="9" scale="84" fitToHeight="0"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0"/>
  <sheetViews>
    <sheetView showZeros="0" workbookViewId="0">
      <selection activeCell="B28" sqref="B28"/>
    </sheetView>
  </sheetViews>
  <sheetFormatPr defaultColWidth="9" defaultRowHeight="14.25" outlineLevelCol="3"/>
  <cols>
    <col min="1" max="1" width="43.375" customWidth="1"/>
    <col min="2" max="2" width="11.625" customWidth="1"/>
    <col min="3" max="3" width="14.5" customWidth="1"/>
    <col min="4" max="4" width="15.375" customWidth="1"/>
    <col min="5" max="5" width="25.5" customWidth="1"/>
  </cols>
  <sheetData>
    <row r="1" spans="1:1">
      <c r="A1" s="12" t="s">
        <v>875</v>
      </c>
    </row>
    <row r="2" ht="26.45" customHeight="1" spans="1:4">
      <c r="A2" s="93" t="s">
        <v>876</v>
      </c>
      <c r="B2" s="93"/>
      <c r="C2" s="93"/>
      <c r="D2" s="93"/>
    </row>
    <row r="3" spans="1:4">
      <c r="A3" s="94"/>
      <c r="B3" s="95"/>
      <c r="C3" s="95"/>
      <c r="D3" s="96" t="s">
        <v>662</v>
      </c>
    </row>
    <row r="4" ht="27" spans="1:4">
      <c r="A4" s="97" t="s">
        <v>663</v>
      </c>
      <c r="B4" s="97" t="s">
        <v>65</v>
      </c>
      <c r="C4" s="17" t="s">
        <v>66</v>
      </c>
      <c r="D4" s="17" t="s">
        <v>67</v>
      </c>
    </row>
    <row r="5" spans="1:4">
      <c r="A5" s="98" t="s">
        <v>864</v>
      </c>
      <c r="B5" s="99">
        <v>32</v>
      </c>
      <c r="C5" s="99">
        <v>160</v>
      </c>
      <c r="D5" s="100">
        <f>+B5/C5</f>
        <v>0.2</v>
      </c>
    </row>
    <row r="6" spans="1:4">
      <c r="A6" s="98" t="s">
        <v>877</v>
      </c>
      <c r="B6" s="101"/>
      <c r="C6" s="102"/>
      <c r="D6" s="100"/>
    </row>
    <row r="7" spans="1:4">
      <c r="A7" s="103" t="s">
        <v>878</v>
      </c>
      <c r="B7" s="101"/>
      <c r="C7" s="102"/>
      <c r="D7" s="100"/>
    </row>
    <row r="8" spans="1:4">
      <c r="A8" s="103" t="s">
        <v>879</v>
      </c>
      <c r="B8" s="101"/>
      <c r="C8" s="102"/>
      <c r="D8" s="100"/>
    </row>
    <row r="9" spans="1:4">
      <c r="A9" s="103" t="s">
        <v>880</v>
      </c>
      <c r="B9" s="101"/>
      <c r="C9" s="102"/>
      <c r="D9" s="100"/>
    </row>
    <row r="10" spans="1:4">
      <c r="A10" s="103" t="s">
        <v>881</v>
      </c>
      <c r="B10" s="101"/>
      <c r="C10" s="102"/>
      <c r="D10" s="100"/>
    </row>
    <row r="11" spans="1:4">
      <c r="A11" s="103" t="s">
        <v>882</v>
      </c>
      <c r="B11" s="101"/>
      <c r="C11" s="102"/>
      <c r="D11" s="100"/>
    </row>
    <row r="12" spans="1:4">
      <c r="A12" s="103" t="s">
        <v>883</v>
      </c>
      <c r="B12" s="101"/>
      <c r="C12" s="102"/>
      <c r="D12" s="100"/>
    </row>
    <row r="13" spans="1:4">
      <c r="A13" s="103" t="s">
        <v>884</v>
      </c>
      <c r="B13" s="101"/>
      <c r="C13" s="102"/>
      <c r="D13" s="100"/>
    </row>
    <row r="14" spans="1:4">
      <c r="A14" s="103" t="s">
        <v>885</v>
      </c>
      <c r="B14" s="104">
        <v>32</v>
      </c>
      <c r="C14" s="102">
        <v>160</v>
      </c>
      <c r="D14" s="100">
        <f>+B14/C14</f>
        <v>0.2</v>
      </c>
    </row>
    <row r="15" spans="1:4">
      <c r="A15" s="98" t="s">
        <v>865</v>
      </c>
      <c r="B15" s="105">
        <v>520</v>
      </c>
      <c r="C15" s="105">
        <v>300</v>
      </c>
      <c r="D15" s="100">
        <f>+B15/C15</f>
        <v>1.7333</v>
      </c>
    </row>
    <row r="16" spans="1:4">
      <c r="A16" s="106" t="s">
        <v>886</v>
      </c>
      <c r="B16" s="107"/>
      <c r="C16" s="108"/>
      <c r="D16" s="100"/>
    </row>
    <row r="17" spans="1:4">
      <c r="A17" s="103" t="s">
        <v>887</v>
      </c>
      <c r="B17" s="107"/>
      <c r="C17" s="108"/>
      <c r="D17" s="100"/>
    </row>
    <row r="18" spans="1:4">
      <c r="A18" s="103" t="s">
        <v>888</v>
      </c>
      <c r="B18" s="107"/>
      <c r="C18" s="108"/>
      <c r="D18" s="100"/>
    </row>
    <row r="19" spans="1:4">
      <c r="A19" s="103" t="s">
        <v>889</v>
      </c>
      <c r="B19" s="107"/>
      <c r="C19" s="108"/>
      <c r="D19" s="100"/>
    </row>
    <row r="20" spans="1:4">
      <c r="A20" s="103" t="s">
        <v>890</v>
      </c>
      <c r="B20" s="107"/>
      <c r="C20" s="108"/>
      <c r="D20" s="100"/>
    </row>
    <row r="21" spans="1:4">
      <c r="A21" s="103" t="s">
        <v>891</v>
      </c>
      <c r="B21" s="107"/>
      <c r="C21" s="108"/>
      <c r="D21" s="100"/>
    </row>
    <row r="22" spans="1:4">
      <c r="A22" s="103" t="s">
        <v>892</v>
      </c>
      <c r="B22" s="107"/>
      <c r="C22" s="108"/>
      <c r="D22" s="100"/>
    </row>
    <row r="23" spans="1:4">
      <c r="A23" s="103" t="s">
        <v>893</v>
      </c>
      <c r="B23" s="109">
        <v>520</v>
      </c>
      <c r="C23" s="108">
        <v>300</v>
      </c>
      <c r="D23" s="100">
        <f>+B23/C23</f>
        <v>1.7333</v>
      </c>
    </row>
    <row r="24" spans="1:4">
      <c r="A24" s="98" t="s">
        <v>866</v>
      </c>
      <c r="B24" s="110"/>
      <c r="C24" s="105"/>
      <c r="D24" s="100"/>
    </row>
    <row r="25" spans="1:4">
      <c r="A25" s="98" t="s">
        <v>867</v>
      </c>
      <c r="B25" s="110"/>
      <c r="C25" s="105"/>
      <c r="D25" s="100"/>
    </row>
    <row r="26" spans="1:4">
      <c r="A26" s="98" t="s">
        <v>868</v>
      </c>
      <c r="B26" s="111"/>
      <c r="C26" s="105">
        <v>3</v>
      </c>
      <c r="D26" s="100">
        <f>+B26/C26</f>
        <v>0</v>
      </c>
    </row>
    <row r="27" spans="1:4">
      <c r="A27" s="112" t="s">
        <v>136</v>
      </c>
      <c r="B27" s="105">
        <v>552</v>
      </c>
      <c r="C27" s="105">
        <v>463</v>
      </c>
      <c r="D27" s="100">
        <f>+B27/C27</f>
        <v>1.1922</v>
      </c>
    </row>
    <row r="28" spans="1:4">
      <c r="A28" s="113" t="s">
        <v>869</v>
      </c>
      <c r="B28" s="107"/>
      <c r="C28" s="108"/>
      <c r="D28" s="100"/>
    </row>
    <row r="29" spans="1:4">
      <c r="A29" s="101" t="s">
        <v>870</v>
      </c>
      <c r="B29" s="109">
        <v>237</v>
      </c>
      <c r="C29" s="108">
        <v>200</v>
      </c>
      <c r="D29" s="100">
        <f>+B29/C29</f>
        <v>1.185</v>
      </c>
    </row>
    <row r="30" spans="1:4">
      <c r="A30" s="112" t="s">
        <v>894</v>
      </c>
      <c r="B30" s="105">
        <v>789</v>
      </c>
      <c r="C30" s="105">
        <v>663</v>
      </c>
      <c r="D30" s="100">
        <f>+B30/C30</f>
        <v>1.19</v>
      </c>
    </row>
  </sheetData>
  <mergeCells count="1">
    <mergeCell ref="A2:D2"/>
  </mergeCells>
  <pageMargins left="0.707638888888889" right="0.707638888888889" top="0.747916666666667" bottom="0.747916666666667" header="0.313888888888889" footer="0.313888888888889"/>
  <pageSetup paperSize="9" scale="9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50"/>
  <sheetViews>
    <sheetView showZeros="0" workbookViewId="0">
      <selection activeCell="G24" sqref="G23:G24"/>
    </sheetView>
  </sheetViews>
  <sheetFormatPr defaultColWidth="9" defaultRowHeight="14.25" outlineLevelCol="3"/>
  <cols>
    <col min="1" max="1" width="44.625" customWidth="1"/>
    <col min="2" max="3" width="10.625" customWidth="1"/>
    <col min="4" max="4" width="14.625" customWidth="1"/>
  </cols>
  <sheetData>
    <row r="1" ht="18" customHeight="1" spans="1:2">
      <c r="A1" s="261" t="s">
        <v>61</v>
      </c>
      <c r="B1" s="262"/>
    </row>
    <row r="2" ht="27" customHeight="1" spans="1:4">
      <c r="A2" s="229" t="s">
        <v>62</v>
      </c>
      <c r="B2" s="229"/>
      <c r="C2" s="229"/>
      <c r="D2" s="229"/>
    </row>
    <row r="3" spans="1:4">
      <c r="A3" s="231"/>
      <c r="B3" s="262"/>
      <c r="D3" s="216" t="s">
        <v>63</v>
      </c>
    </row>
    <row r="4" ht="44.45" customHeight="1" spans="1:4">
      <c r="A4" s="263" t="s">
        <v>64</v>
      </c>
      <c r="B4" s="145" t="s">
        <v>65</v>
      </c>
      <c r="C4" s="158" t="s">
        <v>66</v>
      </c>
      <c r="D4" s="17" t="s">
        <v>67</v>
      </c>
    </row>
    <row r="5" spans="1:4">
      <c r="A5" s="264" t="s">
        <v>68</v>
      </c>
      <c r="B5" s="145">
        <f>SUM(B6:B21)</f>
        <v>70920</v>
      </c>
      <c r="C5" s="147">
        <v>65911</v>
      </c>
      <c r="D5" s="205">
        <f>+B5/C5</f>
        <v>1.076</v>
      </c>
    </row>
    <row r="6" spans="1:4">
      <c r="A6" s="267" t="s">
        <v>69</v>
      </c>
      <c r="B6" s="265">
        <v>28575</v>
      </c>
      <c r="C6" s="287">
        <v>29721</v>
      </c>
      <c r="D6" s="212">
        <f>+B6/C6</f>
        <v>0.9614</v>
      </c>
    </row>
    <row r="7" spans="1:4">
      <c r="A7" s="267" t="s">
        <v>70</v>
      </c>
      <c r="B7" s="265"/>
      <c r="C7" s="287"/>
      <c r="D7" s="212"/>
    </row>
    <row r="8" spans="1:4">
      <c r="A8" s="267" t="s">
        <v>71</v>
      </c>
      <c r="B8" s="265">
        <v>11500</v>
      </c>
      <c r="C8" s="287">
        <v>9655</v>
      </c>
      <c r="D8" s="212">
        <f t="shared" ref="D7:D31" si="0">+B8/C8</f>
        <v>1.1911</v>
      </c>
    </row>
    <row r="9" spans="1:4">
      <c r="A9" s="267" t="s">
        <v>72</v>
      </c>
      <c r="B9" s="265"/>
      <c r="C9" s="287"/>
      <c r="D9" s="212"/>
    </row>
    <row r="10" spans="1:4">
      <c r="A10" s="267" t="s">
        <v>73</v>
      </c>
      <c r="B10" s="265">
        <v>2300</v>
      </c>
      <c r="C10" s="287">
        <v>1900</v>
      </c>
      <c r="D10" s="212">
        <f t="shared" si="0"/>
        <v>1.2105</v>
      </c>
    </row>
    <row r="11" spans="1:4">
      <c r="A11" s="267" t="s">
        <v>74</v>
      </c>
      <c r="B11" s="265">
        <v>900</v>
      </c>
      <c r="C11" s="287">
        <v>1820</v>
      </c>
      <c r="D11" s="212">
        <f t="shared" si="0"/>
        <v>0.4945</v>
      </c>
    </row>
    <row r="12" spans="1:4">
      <c r="A12" s="267" t="s">
        <v>75</v>
      </c>
      <c r="B12" s="265">
        <v>2750</v>
      </c>
      <c r="C12" s="287">
        <v>3335</v>
      </c>
      <c r="D12" s="212">
        <f t="shared" si="0"/>
        <v>0.8246</v>
      </c>
    </row>
    <row r="13" spans="1:4">
      <c r="A13" s="267" t="s">
        <v>76</v>
      </c>
      <c r="B13" s="265">
        <v>2500</v>
      </c>
      <c r="C13" s="287">
        <v>2380</v>
      </c>
      <c r="D13" s="212">
        <f t="shared" si="0"/>
        <v>1.0504</v>
      </c>
    </row>
    <row r="14" spans="1:4">
      <c r="A14" s="267" t="s">
        <v>77</v>
      </c>
      <c r="B14" s="265">
        <v>910</v>
      </c>
      <c r="C14" s="287">
        <v>780</v>
      </c>
      <c r="D14" s="212">
        <f t="shared" si="0"/>
        <v>1.1667</v>
      </c>
    </row>
    <row r="15" spans="1:4">
      <c r="A15" s="267" t="s">
        <v>78</v>
      </c>
      <c r="B15" s="265">
        <v>3500</v>
      </c>
      <c r="C15" s="287">
        <v>3060</v>
      </c>
      <c r="D15" s="212">
        <f t="shared" si="0"/>
        <v>1.1438</v>
      </c>
    </row>
    <row r="16" spans="1:4">
      <c r="A16" s="267" t="s">
        <v>79</v>
      </c>
      <c r="B16" s="265">
        <v>5800</v>
      </c>
      <c r="C16" s="287">
        <v>3680</v>
      </c>
      <c r="D16" s="212">
        <f t="shared" si="0"/>
        <v>1.5761</v>
      </c>
    </row>
    <row r="17" spans="1:4">
      <c r="A17" s="267" t="s">
        <v>80</v>
      </c>
      <c r="B17" s="265">
        <v>1250</v>
      </c>
      <c r="C17" s="287">
        <v>940</v>
      </c>
      <c r="D17" s="212">
        <f t="shared" si="0"/>
        <v>1.3298</v>
      </c>
    </row>
    <row r="18" spans="1:4">
      <c r="A18" s="267" t="s">
        <v>81</v>
      </c>
      <c r="B18" s="265">
        <v>680</v>
      </c>
      <c r="C18" s="287">
        <v>370</v>
      </c>
      <c r="D18" s="212">
        <f t="shared" si="0"/>
        <v>1.8378</v>
      </c>
    </row>
    <row r="19" spans="1:4">
      <c r="A19" s="267" t="s">
        <v>82</v>
      </c>
      <c r="B19" s="265">
        <v>4950</v>
      </c>
      <c r="C19" s="287">
        <v>3660</v>
      </c>
      <c r="D19" s="212">
        <f t="shared" si="0"/>
        <v>1.3525</v>
      </c>
    </row>
    <row r="20" spans="1:4">
      <c r="A20" s="267" t="s">
        <v>83</v>
      </c>
      <c r="B20" s="265">
        <v>5250</v>
      </c>
      <c r="C20" s="287">
        <v>4500</v>
      </c>
      <c r="D20" s="212">
        <f t="shared" si="0"/>
        <v>1.1667</v>
      </c>
    </row>
    <row r="21" spans="1:4">
      <c r="A21" s="267" t="s">
        <v>84</v>
      </c>
      <c r="B21" s="265">
        <v>55</v>
      </c>
      <c r="C21" s="287">
        <v>110</v>
      </c>
      <c r="D21" s="212">
        <f t="shared" si="0"/>
        <v>0.5</v>
      </c>
    </row>
    <row r="22" spans="1:4">
      <c r="A22" s="264" t="s">
        <v>85</v>
      </c>
      <c r="B22" s="147">
        <f>SUM(B23:B30)</f>
        <v>31455</v>
      </c>
      <c r="C22" s="147">
        <v>29369</v>
      </c>
      <c r="D22" s="205">
        <f t="shared" si="0"/>
        <v>1.071</v>
      </c>
    </row>
    <row r="23" spans="1:4">
      <c r="A23" s="267" t="s">
        <v>86</v>
      </c>
      <c r="B23" s="265">
        <v>8135</v>
      </c>
      <c r="C23" s="287">
        <v>7125</v>
      </c>
      <c r="D23" s="212">
        <f t="shared" si="0"/>
        <v>1.1418</v>
      </c>
    </row>
    <row r="24" spans="1:4">
      <c r="A24" s="267" t="s">
        <v>87</v>
      </c>
      <c r="B24" s="265">
        <v>4500</v>
      </c>
      <c r="C24" s="287">
        <v>2100</v>
      </c>
      <c r="D24" s="212">
        <f t="shared" si="0"/>
        <v>2.1429</v>
      </c>
    </row>
    <row r="25" spans="1:4">
      <c r="A25" s="267" t="s">
        <v>88</v>
      </c>
      <c r="B25" s="265">
        <v>5150</v>
      </c>
      <c r="C25" s="287">
        <v>4340</v>
      </c>
      <c r="D25" s="212">
        <f t="shared" si="0"/>
        <v>1.1866</v>
      </c>
    </row>
    <row r="26" spans="1:4">
      <c r="A26" s="267" t="s">
        <v>89</v>
      </c>
      <c r="B26" s="265"/>
      <c r="C26" s="287">
        <v>0</v>
      </c>
      <c r="D26" s="212"/>
    </row>
    <row r="27" spans="1:4">
      <c r="A27" s="267" t="s">
        <v>90</v>
      </c>
      <c r="B27" s="265">
        <v>9320</v>
      </c>
      <c r="C27" s="287">
        <v>9542</v>
      </c>
      <c r="D27" s="212">
        <f t="shared" si="0"/>
        <v>0.9767</v>
      </c>
    </row>
    <row r="28" spans="1:4">
      <c r="A28" s="267" t="s">
        <v>91</v>
      </c>
      <c r="B28" s="265">
        <v>2300</v>
      </c>
      <c r="C28" s="287">
        <v>2010</v>
      </c>
      <c r="D28" s="212">
        <f t="shared" si="0"/>
        <v>1.1443</v>
      </c>
    </row>
    <row r="29" spans="1:4">
      <c r="A29" s="267" t="s">
        <v>92</v>
      </c>
      <c r="B29" s="265">
        <v>350</v>
      </c>
      <c r="C29" s="287">
        <v>340</v>
      </c>
      <c r="D29" s="212">
        <f t="shared" si="0"/>
        <v>1.0294</v>
      </c>
    </row>
    <row r="30" spans="1:4">
      <c r="A30" s="267" t="s">
        <v>93</v>
      </c>
      <c r="B30" s="265">
        <v>1700</v>
      </c>
      <c r="C30" s="287">
        <v>3912</v>
      </c>
      <c r="D30" s="212">
        <f t="shared" si="0"/>
        <v>0.4346</v>
      </c>
    </row>
    <row r="31" spans="1:4">
      <c r="A31" s="288" t="s">
        <v>94</v>
      </c>
      <c r="B31" s="147">
        <f>+B5+B22</f>
        <v>102375</v>
      </c>
      <c r="C31" s="147">
        <v>95280</v>
      </c>
      <c r="D31" s="205">
        <f t="shared" si="0"/>
        <v>1.0745</v>
      </c>
    </row>
    <row r="32" spans="1:4">
      <c r="A32" s="269" t="s">
        <v>95</v>
      </c>
      <c r="B32" s="265"/>
      <c r="C32" s="266"/>
      <c r="D32" s="212"/>
    </row>
    <row r="33" spans="1:4">
      <c r="A33" s="269" t="s">
        <v>96</v>
      </c>
      <c r="B33" s="147">
        <f>+B34+B38+B39+B40+B41+B42+B43</f>
        <v>315265</v>
      </c>
      <c r="C33" s="147">
        <v>297376</v>
      </c>
      <c r="D33" s="205">
        <f t="shared" ref="D32:D44" si="1">+B33/C33</f>
        <v>1.0602</v>
      </c>
    </row>
    <row r="34" spans="1:4">
      <c r="A34" s="270" t="s">
        <v>97</v>
      </c>
      <c r="B34" s="265">
        <f>SUM(B35:B37)</f>
        <v>203925</v>
      </c>
      <c r="C34" s="287">
        <v>208236</v>
      </c>
      <c r="D34" s="212">
        <f t="shared" si="1"/>
        <v>0.9793</v>
      </c>
    </row>
    <row r="35" spans="1:4">
      <c r="A35" s="271" t="s">
        <v>98</v>
      </c>
      <c r="B35" s="265">
        <v>3471</v>
      </c>
      <c r="C35" s="287">
        <v>3471</v>
      </c>
      <c r="D35" s="212">
        <f t="shared" si="1"/>
        <v>1</v>
      </c>
    </row>
    <row r="36" spans="1:4">
      <c r="A36" s="271" t="s">
        <v>99</v>
      </c>
      <c r="B36" s="265">
        <v>70369</v>
      </c>
      <c r="C36" s="287">
        <v>68577</v>
      </c>
      <c r="D36" s="212">
        <f t="shared" si="1"/>
        <v>1.0261</v>
      </c>
    </row>
    <row r="37" spans="1:4">
      <c r="A37" s="271" t="s">
        <v>100</v>
      </c>
      <c r="B37" s="265">
        <v>130085</v>
      </c>
      <c r="C37" s="287">
        <v>136188</v>
      </c>
      <c r="D37" s="212">
        <f t="shared" si="1"/>
        <v>0.9552</v>
      </c>
    </row>
    <row r="38" spans="1:4">
      <c r="A38" s="272" t="s">
        <v>101</v>
      </c>
      <c r="B38" s="265"/>
      <c r="C38" s="287"/>
      <c r="D38" s="212"/>
    </row>
    <row r="39" spans="1:4">
      <c r="A39" s="273" t="s">
        <v>102</v>
      </c>
      <c r="B39" s="265">
        <f>990+10350</f>
        <v>11340</v>
      </c>
      <c r="C39" s="287">
        <v>11940</v>
      </c>
      <c r="D39" s="212">
        <f t="shared" si="1"/>
        <v>0.9497</v>
      </c>
    </row>
    <row r="40" spans="1:4">
      <c r="A40" s="273" t="s">
        <v>103</v>
      </c>
      <c r="B40" s="265"/>
      <c r="C40" s="287"/>
      <c r="D40" s="212"/>
    </row>
    <row r="41" spans="1:4">
      <c r="A41" s="270" t="s">
        <v>104</v>
      </c>
      <c r="B41" s="265">
        <v>100000</v>
      </c>
      <c r="C41" s="287">
        <v>77200</v>
      </c>
      <c r="D41" s="212">
        <f t="shared" si="1"/>
        <v>1.2953</v>
      </c>
    </row>
    <row r="42" spans="1:4">
      <c r="A42" s="274" t="s">
        <v>105</v>
      </c>
      <c r="B42" s="265"/>
      <c r="C42" s="287"/>
      <c r="D42" s="212"/>
    </row>
    <row r="43" spans="1:4">
      <c r="A43" s="273" t="s">
        <v>106</v>
      </c>
      <c r="B43" s="265"/>
      <c r="C43" s="287"/>
      <c r="D43" s="212"/>
    </row>
    <row r="44" spans="1:4">
      <c r="A44" s="268" t="s">
        <v>107</v>
      </c>
      <c r="B44" s="147">
        <f>+B31+B33</f>
        <v>417640</v>
      </c>
      <c r="C44" s="147">
        <v>392656</v>
      </c>
      <c r="D44" s="205">
        <f t="shared" si="1"/>
        <v>1.0636</v>
      </c>
    </row>
    <row r="45" spans="1:2">
      <c r="A45" s="227"/>
      <c r="B45" s="262"/>
    </row>
    <row r="46" spans="1:2">
      <c r="A46" s="227"/>
      <c r="B46" s="262"/>
    </row>
    <row r="47" spans="1:2">
      <c r="A47" s="227"/>
      <c r="B47" s="262"/>
    </row>
    <row r="48" spans="1:2">
      <c r="A48" s="262"/>
      <c r="B48" s="262"/>
    </row>
    <row r="49" spans="1:2">
      <c r="A49" s="262"/>
      <c r="B49" s="262"/>
    </row>
    <row r="50" spans="1:2">
      <c r="A50" s="262"/>
      <c r="B50" s="262"/>
    </row>
  </sheetData>
  <mergeCells count="1">
    <mergeCell ref="A2:D2"/>
  </mergeCells>
  <pageMargins left="0.707638888888889" right="0.707638888888889" top="0.747916666666667" bottom="0.747916666666667" header="0.313888888888889" footer="0.313888888888889"/>
  <pageSetup paperSize="9" fitToHeight="0"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
  <sheetViews>
    <sheetView workbookViewId="0">
      <selection activeCell="B28" sqref="B28"/>
    </sheetView>
  </sheetViews>
  <sheetFormatPr defaultColWidth="8.125" defaultRowHeight="14.25" outlineLevelCol="5"/>
  <cols>
    <col min="1" max="1" width="35.125" style="30" customWidth="1"/>
    <col min="2" max="2" width="16.5" style="30" customWidth="1"/>
    <col min="3" max="3" width="16.375" style="30" customWidth="1"/>
    <col min="4" max="4" width="19.875" style="66" customWidth="1"/>
    <col min="5" max="5" width="10.5" style="30" customWidth="1"/>
    <col min="6" max="6" width="9.125" style="30" customWidth="1"/>
    <col min="7" max="13" width="8.125" style="30"/>
    <col min="14" max="14" width="11.5" style="30" customWidth="1"/>
    <col min="15" max="16384" width="8.125" style="30"/>
  </cols>
  <sheetData>
    <row r="1" spans="1:1">
      <c r="A1" s="30" t="s">
        <v>895</v>
      </c>
    </row>
    <row r="2" ht="20.25" spans="1:4">
      <c r="A2" s="67" t="s">
        <v>896</v>
      </c>
      <c r="B2" s="67"/>
      <c r="C2" s="67"/>
      <c r="D2" s="67"/>
    </row>
    <row r="3" spans="1:4">
      <c r="A3" s="68"/>
      <c r="B3" s="29"/>
      <c r="D3" s="31" t="s">
        <v>662</v>
      </c>
    </row>
    <row r="4" s="63" customFormat="1" ht="39" customHeight="1" spans="1:4">
      <c r="A4" s="85" t="s">
        <v>663</v>
      </c>
      <c r="B4" s="33" t="s">
        <v>65</v>
      </c>
      <c r="C4" s="17" t="s">
        <v>66</v>
      </c>
      <c r="D4" s="17" t="s">
        <v>67</v>
      </c>
    </row>
    <row r="5" ht="21" customHeight="1" spans="1:4">
      <c r="A5" s="50" t="s">
        <v>897</v>
      </c>
      <c r="B5" s="71"/>
      <c r="C5" s="71"/>
      <c r="D5" s="72"/>
    </row>
    <row r="6" ht="21" customHeight="1" spans="1:4">
      <c r="A6" s="50" t="s">
        <v>898</v>
      </c>
      <c r="B6" s="86"/>
      <c r="C6" s="77"/>
      <c r="D6" s="72"/>
    </row>
    <row r="7" ht="21" customHeight="1" spans="1:4">
      <c r="A7" s="50" t="s">
        <v>899</v>
      </c>
      <c r="B7" s="87"/>
      <c r="C7" s="88"/>
      <c r="D7" s="89"/>
    </row>
    <row r="8" ht="21" customHeight="1" spans="1:4">
      <c r="A8" s="50" t="s">
        <v>900</v>
      </c>
      <c r="B8" s="88"/>
      <c r="C8" s="88"/>
      <c r="D8" s="89"/>
    </row>
    <row r="9" ht="21" customHeight="1" spans="1:6">
      <c r="A9" s="50" t="s">
        <v>901</v>
      </c>
      <c r="B9" s="88"/>
      <c r="C9" s="88"/>
      <c r="D9" s="89"/>
      <c r="F9" s="90"/>
    </row>
    <row r="10" ht="21" customHeight="1" spans="1:4">
      <c r="A10" s="75" t="s">
        <v>902</v>
      </c>
      <c r="B10" s="88"/>
      <c r="C10" s="88"/>
      <c r="D10" s="89"/>
    </row>
    <row r="11" ht="21" customHeight="1" spans="1:4">
      <c r="A11" s="76" t="s">
        <v>903</v>
      </c>
      <c r="B11" s="88"/>
      <c r="C11" s="88"/>
      <c r="D11" s="89"/>
    </row>
    <row r="12" ht="21" customHeight="1" spans="1:4">
      <c r="A12" s="75" t="s">
        <v>904</v>
      </c>
      <c r="B12" s="88"/>
      <c r="C12" s="88"/>
      <c r="D12" s="89"/>
    </row>
    <row r="13" ht="21" customHeight="1" spans="1:4">
      <c r="A13" s="50" t="s">
        <v>905</v>
      </c>
      <c r="B13" s="88"/>
      <c r="C13" s="88"/>
      <c r="D13" s="89"/>
    </row>
    <row r="14" ht="21" customHeight="1" spans="1:4">
      <c r="A14" s="50" t="s">
        <v>906</v>
      </c>
      <c r="B14" s="88"/>
      <c r="C14" s="88"/>
      <c r="D14" s="89"/>
    </row>
    <row r="15" ht="21" customHeight="1" spans="1:4">
      <c r="A15" s="50" t="s">
        <v>907</v>
      </c>
      <c r="B15" s="88"/>
      <c r="C15" s="88"/>
      <c r="D15" s="89"/>
    </row>
    <row r="16" ht="21" customHeight="1" spans="1:4">
      <c r="A16" s="91" t="s">
        <v>908</v>
      </c>
      <c r="B16" s="88"/>
      <c r="C16" s="88"/>
      <c r="D16" s="89"/>
    </row>
    <row r="17" spans="1:4">
      <c r="A17" s="64"/>
      <c r="B17" s="64"/>
      <c r="C17" s="64"/>
      <c r="D17" s="92"/>
    </row>
  </sheetData>
  <mergeCells count="1">
    <mergeCell ref="A2:D2"/>
  </mergeCells>
  <conditionalFormatting sqref="A5:A6">
    <cfRule type="expression" dxfId="0" priority="1" stopIfTrue="1">
      <formula>"len($A:$A)=3"</formula>
    </cfRule>
  </conditionalFormatting>
  <conditionalFormatting sqref="D5:D6">
    <cfRule type="cellIs" dxfId="1" priority="2" stopIfTrue="1" operator="lessThan">
      <formula>0</formula>
    </cfRule>
  </conditionalFormatting>
  <pageMargins left="0.707638888888889" right="0.707638888888889" top="0.747916666666667" bottom="0.747916666666667" header="0.313888888888889" footer="0.313888888888889"/>
  <pageSetup paperSize="9" scale="93" fitToHeight="0"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6"/>
  <sheetViews>
    <sheetView workbookViewId="0">
      <selection activeCell="B32" sqref="B32"/>
    </sheetView>
  </sheetViews>
  <sheetFormatPr defaultColWidth="8.125" defaultRowHeight="14.25" outlineLevelCol="5"/>
  <cols>
    <col min="1" max="1" width="37.125" style="30" customWidth="1"/>
    <col min="2" max="3" width="14.625" style="30" customWidth="1"/>
    <col min="4" max="4" width="18" style="66" customWidth="1"/>
    <col min="5" max="5" width="10.5" style="30" customWidth="1"/>
    <col min="6" max="6" width="9.125" style="30" customWidth="1"/>
    <col min="7" max="13" width="8.125" style="30"/>
    <col min="14" max="14" width="11.5" style="30" customWidth="1"/>
    <col min="15" max="16384" width="8.125" style="30"/>
  </cols>
  <sheetData>
    <row r="1" ht="19.9" customHeight="1" spans="1:1">
      <c r="A1" s="30" t="s">
        <v>909</v>
      </c>
    </row>
    <row r="2" ht="20.25" spans="1:4">
      <c r="A2" s="67" t="s">
        <v>910</v>
      </c>
      <c r="B2" s="67"/>
      <c r="C2" s="67"/>
      <c r="D2" s="67"/>
    </row>
    <row r="3" spans="1:4">
      <c r="A3" s="68"/>
      <c r="B3" s="29"/>
      <c r="D3" s="31" t="s">
        <v>662</v>
      </c>
    </row>
    <row r="4" s="63" customFormat="1" ht="33" customHeight="1" spans="1:4">
      <c r="A4" s="69" t="s">
        <v>663</v>
      </c>
      <c r="B4" s="33" t="s">
        <v>65</v>
      </c>
      <c r="C4" s="17" t="s">
        <v>66</v>
      </c>
      <c r="D4" s="17" t="s">
        <v>67</v>
      </c>
    </row>
    <row r="5" s="64" customFormat="1" ht="22.9" customHeight="1" spans="1:4">
      <c r="A5" s="50" t="s">
        <v>911</v>
      </c>
      <c r="B5" s="70"/>
      <c r="C5" s="71"/>
      <c r="D5" s="72"/>
    </row>
    <row r="6" s="64" customFormat="1" ht="22.9" customHeight="1" spans="1:4">
      <c r="A6" s="50" t="s">
        <v>912</v>
      </c>
      <c r="B6" s="70"/>
      <c r="C6" s="71"/>
      <c r="D6" s="72"/>
    </row>
    <row r="7" s="64" customFormat="1" ht="22.9" customHeight="1" spans="1:4">
      <c r="A7" s="50" t="s">
        <v>913</v>
      </c>
      <c r="B7" s="73"/>
      <c r="C7" s="71"/>
      <c r="D7" s="72"/>
    </row>
    <row r="8" s="64" customFormat="1" ht="22.9" customHeight="1" spans="1:4">
      <c r="A8" s="50" t="s">
        <v>914</v>
      </c>
      <c r="B8" s="70"/>
      <c r="C8" s="71"/>
      <c r="D8" s="72"/>
    </row>
    <row r="9" s="64" customFormat="1" ht="22.9" customHeight="1" spans="1:6">
      <c r="A9" s="50" t="s">
        <v>915</v>
      </c>
      <c r="B9" s="70"/>
      <c r="C9" s="71"/>
      <c r="D9" s="72"/>
      <c r="F9" s="74"/>
    </row>
    <row r="10" s="64" customFormat="1" ht="22.9" customHeight="1" spans="1:4">
      <c r="A10" s="75" t="s">
        <v>916</v>
      </c>
      <c r="B10" s="70"/>
      <c r="C10" s="71"/>
      <c r="D10" s="72"/>
    </row>
    <row r="11" s="64" customFormat="1" ht="22.9" customHeight="1" spans="1:4">
      <c r="A11" s="76" t="s">
        <v>917</v>
      </c>
      <c r="B11" s="70"/>
      <c r="C11" s="71"/>
      <c r="D11" s="72"/>
    </row>
    <row r="12" s="64" customFormat="1" ht="22.9" customHeight="1" spans="1:4">
      <c r="A12" s="75" t="s">
        <v>918</v>
      </c>
      <c r="B12" s="71"/>
      <c r="C12" s="77"/>
      <c r="D12" s="72"/>
    </row>
    <row r="13" s="65" customFormat="1" ht="22.9" customHeight="1" spans="1:4">
      <c r="A13" s="50" t="s">
        <v>919</v>
      </c>
      <c r="B13" s="78"/>
      <c r="C13" s="79"/>
      <c r="D13" s="80"/>
    </row>
    <row r="14" s="64" customFormat="1" ht="22.9" customHeight="1" spans="1:4">
      <c r="A14" s="50" t="s">
        <v>920</v>
      </c>
      <c r="B14" s="81"/>
      <c r="C14" s="81"/>
      <c r="D14" s="81"/>
    </row>
    <row r="15" s="64" customFormat="1" ht="22.9" customHeight="1" spans="1:4">
      <c r="A15" s="50" t="s">
        <v>921</v>
      </c>
      <c r="B15" s="82"/>
      <c r="C15" s="83"/>
      <c r="D15" s="72"/>
    </row>
    <row r="16" s="65" customFormat="1" ht="22.9" customHeight="1" spans="1:4">
      <c r="A16" s="84" t="s">
        <v>589</v>
      </c>
      <c r="B16" s="81"/>
      <c r="C16" s="81"/>
      <c r="D16" s="80"/>
    </row>
  </sheetData>
  <mergeCells count="1">
    <mergeCell ref="A2:D2"/>
  </mergeCells>
  <conditionalFormatting sqref="A5:A6">
    <cfRule type="expression" dxfId="0" priority="1" stopIfTrue="1">
      <formula>"len($A:$A)=3"</formula>
    </cfRule>
  </conditionalFormatting>
  <conditionalFormatting sqref="D5:D13 D15:D16">
    <cfRule type="cellIs" dxfId="1" priority="4" stopIfTrue="1" operator="lessThan">
      <formula>0</formula>
    </cfRule>
  </conditionalFormatting>
  <pageMargins left="0.707638888888889" right="0.707638888888889" top="0.747916666666667" bottom="0.747916666666667" header="0.313888888888889" footer="0.313888888888889"/>
  <pageSetup paperSize="9" scale="97" fitToHeight="0"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68"/>
  <sheetViews>
    <sheetView showZeros="0" workbookViewId="0">
      <selection activeCell="B32" sqref="B32"/>
    </sheetView>
  </sheetViews>
  <sheetFormatPr defaultColWidth="9" defaultRowHeight="14.25" outlineLevelCol="3"/>
  <cols>
    <col min="1" max="1" width="37.375" style="25" customWidth="1"/>
    <col min="2" max="2" width="10.625" style="26" customWidth="1"/>
    <col min="3" max="3" width="10.625" style="25" customWidth="1"/>
    <col min="4" max="4" width="14.625" style="25" customWidth="1"/>
    <col min="5" max="16384" width="9" style="25"/>
  </cols>
  <sheetData>
    <row r="1" ht="19.35" customHeight="1" spans="1:1">
      <c r="A1" s="25" t="s">
        <v>922</v>
      </c>
    </row>
    <row r="2" ht="24.75" customHeight="1" spans="1:4">
      <c r="A2" s="27" t="s">
        <v>923</v>
      </c>
      <c r="B2" s="27"/>
      <c r="C2" s="27"/>
      <c r="D2" s="27"/>
    </row>
    <row r="3" ht="17.45" customHeight="1" spans="1:4">
      <c r="A3" s="28"/>
      <c r="B3" s="29"/>
      <c r="C3" s="30"/>
      <c r="D3" s="31" t="s">
        <v>662</v>
      </c>
    </row>
    <row r="4" ht="27" spans="1:4">
      <c r="A4" s="32" t="s">
        <v>924</v>
      </c>
      <c r="B4" s="33" t="s">
        <v>65</v>
      </c>
      <c r="C4" s="17" t="s">
        <v>66</v>
      </c>
      <c r="D4" s="17" t="s">
        <v>67</v>
      </c>
    </row>
    <row r="5" s="24" customFormat="1" spans="1:4">
      <c r="A5" s="34" t="s">
        <v>897</v>
      </c>
      <c r="B5" s="35">
        <v>0</v>
      </c>
      <c r="C5" s="35">
        <v>0</v>
      </c>
      <c r="D5" s="36"/>
    </row>
    <row r="6" s="24" customFormat="1" spans="1:4">
      <c r="A6" s="37" t="s">
        <v>925</v>
      </c>
      <c r="B6" s="38"/>
      <c r="C6" s="38"/>
      <c r="D6" s="36"/>
    </row>
    <row r="7" s="24" customFormat="1" spans="1:4">
      <c r="A7" s="37" t="s">
        <v>926</v>
      </c>
      <c r="B7" s="38"/>
      <c r="C7" s="38"/>
      <c r="D7" s="36"/>
    </row>
    <row r="8" s="24" customFormat="1" spans="1:4">
      <c r="A8" s="37" t="s">
        <v>927</v>
      </c>
      <c r="B8" s="38"/>
      <c r="C8" s="38"/>
      <c r="D8" s="36"/>
    </row>
    <row r="9" s="24" customFormat="1" spans="1:4">
      <c r="A9" s="37" t="s">
        <v>928</v>
      </c>
      <c r="B9" s="38"/>
      <c r="C9" s="38"/>
      <c r="D9" s="36"/>
    </row>
    <row r="10" s="24" customFormat="1" spans="1:4">
      <c r="A10" s="56" t="s">
        <v>929</v>
      </c>
      <c r="B10" s="38"/>
      <c r="C10" s="38"/>
      <c r="D10" s="36"/>
    </row>
    <row r="11" spans="1:4">
      <c r="A11" s="34" t="s">
        <v>898</v>
      </c>
      <c r="B11" s="39">
        <f>SUM(B12:B18)</f>
        <v>21088</v>
      </c>
      <c r="C11" s="39">
        <v>19013</v>
      </c>
      <c r="D11" s="40">
        <f>+B11/C11</f>
        <v>1.1091</v>
      </c>
    </row>
    <row r="12" spans="1:4">
      <c r="A12" s="57" t="s">
        <v>925</v>
      </c>
      <c r="B12" s="42">
        <v>4077</v>
      </c>
      <c r="C12" s="43">
        <v>3653</v>
      </c>
      <c r="D12" s="44">
        <f t="shared" ref="D12:D17" si="0">+B12/C12</f>
        <v>1.1161</v>
      </c>
    </row>
    <row r="13" spans="1:4">
      <c r="A13" s="57" t="s">
        <v>926</v>
      </c>
      <c r="B13" s="42">
        <v>15758</v>
      </c>
      <c r="C13" s="43">
        <v>14760</v>
      </c>
      <c r="D13" s="44">
        <f t="shared" si="0"/>
        <v>1.0676</v>
      </c>
    </row>
    <row r="14" spans="1:4">
      <c r="A14" s="57" t="s">
        <v>927</v>
      </c>
      <c r="B14" s="42">
        <v>922</v>
      </c>
      <c r="C14" s="43">
        <v>351</v>
      </c>
      <c r="D14" s="44">
        <f t="shared" si="0"/>
        <v>2.6268</v>
      </c>
    </row>
    <row r="15" spans="1:4">
      <c r="A15" s="57" t="s">
        <v>928</v>
      </c>
      <c r="B15" s="42">
        <v>110</v>
      </c>
      <c r="C15" s="43">
        <v>70</v>
      </c>
      <c r="D15" s="44">
        <f t="shared" si="0"/>
        <v>1.5714</v>
      </c>
    </row>
    <row r="16" spans="1:4">
      <c r="A16" s="37" t="s">
        <v>930</v>
      </c>
      <c r="B16" s="42">
        <v>10</v>
      </c>
      <c r="C16" s="43">
        <v>10</v>
      </c>
      <c r="D16" s="44">
        <f t="shared" si="0"/>
        <v>1</v>
      </c>
    </row>
    <row r="17" spans="1:4">
      <c r="A17" s="37" t="s">
        <v>931</v>
      </c>
      <c r="B17" s="42">
        <v>211</v>
      </c>
      <c r="C17" s="43">
        <v>169</v>
      </c>
      <c r="D17" s="44">
        <f t="shared" si="0"/>
        <v>1.2485</v>
      </c>
    </row>
    <row r="18" spans="1:4">
      <c r="A18" s="56" t="s">
        <v>929</v>
      </c>
      <c r="B18" s="42"/>
      <c r="C18" s="43"/>
      <c r="D18" s="44"/>
    </row>
    <row r="19" spans="1:4">
      <c r="A19" s="34" t="s">
        <v>899</v>
      </c>
      <c r="B19" s="39">
        <f>SUM(B20:B68)</f>
        <v>34201</v>
      </c>
      <c r="C19" s="39">
        <v>34300</v>
      </c>
      <c r="D19" s="40">
        <f t="shared" ref="D19:D24" si="1">+B19/C19</f>
        <v>0.9971</v>
      </c>
    </row>
    <row r="20" spans="1:4">
      <c r="A20" s="50" t="s">
        <v>925</v>
      </c>
      <c r="B20" s="42">
        <v>14551</v>
      </c>
      <c r="C20" s="43">
        <v>14600</v>
      </c>
      <c r="D20" s="44">
        <f t="shared" si="1"/>
        <v>0.9966</v>
      </c>
    </row>
    <row r="21" spans="1:4">
      <c r="A21" s="50" t="s">
        <v>926</v>
      </c>
      <c r="B21" s="42">
        <v>18000</v>
      </c>
      <c r="C21" s="43">
        <v>14000</v>
      </c>
      <c r="D21" s="44">
        <f t="shared" si="1"/>
        <v>1.2857</v>
      </c>
    </row>
    <row r="22" spans="1:4">
      <c r="A22" s="50" t="s">
        <v>927</v>
      </c>
      <c r="B22" s="42">
        <v>150</v>
      </c>
      <c r="C22" s="43">
        <v>200</v>
      </c>
      <c r="D22" s="44">
        <f t="shared" si="1"/>
        <v>0.75</v>
      </c>
    </row>
    <row r="23" spans="1:4">
      <c r="A23" s="50" t="s">
        <v>928</v>
      </c>
      <c r="B23" s="42"/>
      <c r="C23" s="58">
        <v>4000</v>
      </c>
      <c r="D23" s="44">
        <f t="shared" si="1"/>
        <v>0</v>
      </c>
    </row>
    <row r="24" spans="1:4">
      <c r="A24" s="37" t="s">
        <v>930</v>
      </c>
      <c r="B24" s="42">
        <v>1500</v>
      </c>
      <c r="C24" s="43">
        <v>1500</v>
      </c>
      <c r="D24" s="44">
        <f t="shared" si="1"/>
        <v>1</v>
      </c>
    </row>
    <row r="25" spans="1:4">
      <c r="A25" s="59" t="s">
        <v>929</v>
      </c>
      <c r="B25" s="42"/>
      <c r="C25" s="60"/>
      <c r="D25" s="61"/>
    </row>
    <row r="26" s="24" customFormat="1" spans="1:4">
      <c r="A26" s="34" t="s">
        <v>900</v>
      </c>
      <c r="B26" s="46">
        <v>0</v>
      </c>
      <c r="C26" s="46">
        <v>0</v>
      </c>
      <c r="D26" s="42"/>
    </row>
    <row r="27" s="24" customFormat="1" spans="1:4">
      <c r="A27" s="50" t="s">
        <v>925</v>
      </c>
      <c r="B27" s="42"/>
      <c r="C27" s="42"/>
      <c r="D27" s="42"/>
    </row>
    <row r="28" s="24" customFormat="1" spans="1:4">
      <c r="A28" s="50" t="s">
        <v>926</v>
      </c>
      <c r="B28" s="42"/>
      <c r="C28" s="42"/>
      <c r="D28" s="42"/>
    </row>
    <row r="29" s="24" customFormat="1" spans="1:4">
      <c r="A29" s="50" t="s">
        <v>927</v>
      </c>
      <c r="B29" s="42"/>
      <c r="C29" s="42"/>
      <c r="D29" s="42"/>
    </row>
    <row r="30" s="24" customFormat="1" spans="1:4">
      <c r="A30" s="50" t="s">
        <v>928</v>
      </c>
      <c r="B30" s="42"/>
      <c r="C30" s="42"/>
      <c r="D30" s="42"/>
    </row>
    <row r="31" s="24" customFormat="1" spans="1:4">
      <c r="A31" s="59" t="s">
        <v>929</v>
      </c>
      <c r="B31" s="42"/>
      <c r="C31" s="42"/>
      <c r="D31" s="42"/>
    </row>
    <row r="32" s="24" customFormat="1" spans="1:4">
      <c r="A32" s="34" t="s">
        <v>901</v>
      </c>
      <c r="B32" s="46">
        <v>0</v>
      </c>
      <c r="C32" s="46">
        <v>0</v>
      </c>
      <c r="D32" s="42"/>
    </row>
    <row r="33" s="24" customFormat="1" ht="15" spans="1:4">
      <c r="A33" s="48" t="s">
        <v>932</v>
      </c>
      <c r="B33" s="42"/>
      <c r="C33" s="42"/>
      <c r="D33" s="42"/>
    </row>
    <row r="34" s="24" customFormat="1" spans="1:4">
      <c r="A34" s="37" t="s">
        <v>925</v>
      </c>
      <c r="B34" s="42"/>
      <c r="C34" s="42"/>
      <c r="D34" s="42"/>
    </row>
    <row r="35" s="24" customFormat="1" spans="1:4">
      <c r="A35" s="37" t="s">
        <v>926</v>
      </c>
      <c r="B35" s="42"/>
      <c r="C35" s="42"/>
      <c r="D35" s="42"/>
    </row>
    <row r="36" s="24" customFormat="1" spans="1:4">
      <c r="A36" s="37" t="s">
        <v>927</v>
      </c>
      <c r="B36" s="42"/>
      <c r="C36" s="42"/>
      <c r="D36" s="42"/>
    </row>
    <row r="37" s="24" customFormat="1" spans="1:4">
      <c r="A37" s="37" t="s">
        <v>928</v>
      </c>
      <c r="B37" s="42"/>
      <c r="C37" s="42"/>
      <c r="D37" s="42"/>
    </row>
    <row r="38" s="24" customFormat="1" spans="1:4">
      <c r="A38" s="56" t="s">
        <v>929</v>
      </c>
      <c r="B38" s="42"/>
      <c r="C38" s="42"/>
      <c r="D38" s="42"/>
    </row>
    <row r="39" s="24" customFormat="1" spans="1:4">
      <c r="A39" s="50" t="s">
        <v>903</v>
      </c>
      <c r="B39" s="42"/>
      <c r="C39" s="42"/>
      <c r="D39" s="42"/>
    </row>
    <row r="40" s="24" customFormat="1" spans="1:4">
      <c r="A40" s="37" t="s">
        <v>925</v>
      </c>
      <c r="B40" s="42"/>
      <c r="C40" s="42"/>
      <c r="D40" s="42"/>
    </row>
    <row r="41" s="24" customFormat="1" spans="1:4">
      <c r="A41" s="37" t="s">
        <v>926</v>
      </c>
      <c r="B41" s="42"/>
      <c r="C41" s="42"/>
      <c r="D41" s="42"/>
    </row>
    <row r="42" s="24" customFormat="1" spans="1:4">
      <c r="A42" s="37" t="s">
        <v>927</v>
      </c>
      <c r="B42" s="42"/>
      <c r="C42" s="42"/>
      <c r="D42" s="42"/>
    </row>
    <row r="43" s="24" customFormat="1" spans="1:4">
      <c r="A43" s="37" t="s">
        <v>928</v>
      </c>
      <c r="B43" s="42"/>
      <c r="C43" s="42"/>
      <c r="D43" s="42"/>
    </row>
    <row r="44" s="24" customFormat="1" spans="1:4">
      <c r="A44" s="37" t="s">
        <v>929</v>
      </c>
      <c r="B44" s="42"/>
      <c r="C44" s="42"/>
      <c r="D44" s="42"/>
    </row>
    <row r="45" s="24" customFormat="1" ht="15" spans="1:4">
      <c r="A45" s="48" t="s">
        <v>933</v>
      </c>
      <c r="B45" s="42"/>
      <c r="C45" s="42"/>
      <c r="D45" s="42"/>
    </row>
    <row r="46" s="24" customFormat="1" ht="15" spans="1:4">
      <c r="A46" s="48" t="s">
        <v>934</v>
      </c>
      <c r="B46" s="42"/>
      <c r="C46" s="42"/>
      <c r="D46" s="42"/>
    </row>
    <row r="47" s="24" customFormat="1" ht="15" spans="1:4">
      <c r="A47" s="48" t="s">
        <v>935</v>
      </c>
      <c r="B47" s="42"/>
      <c r="C47" s="42"/>
      <c r="D47" s="42"/>
    </row>
    <row r="48" s="24" customFormat="1" ht="15" spans="1:4">
      <c r="A48" s="48" t="s">
        <v>936</v>
      </c>
      <c r="B48" s="42"/>
      <c r="C48" s="42"/>
      <c r="D48" s="42"/>
    </row>
    <row r="49" s="24" customFormat="1" spans="1:4">
      <c r="A49" s="52" t="s">
        <v>928</v>
      </c>
      <c r="B49" s="42"/>
      <c r="C49" s="42"/>
      <c r="D49" s="42"/>
    </row>
    <row r="50" s="24" customFormat="1" spans="1:4">
      <c r="A50" s="52" t="s">
        <v>929</v>
      </c>
      <c r="B50" s="42"/>
      <c r="C50" s="42"/>
      <c r="D50" s="42"/>
    </row>
    <row r="51" s="24" customFormat="1" spans="1:4">
      <c r="A51" s="34" t="s">
        <v>905</v>
      </c>
      <c r="B51" s="46">
        <v>0</v>
      </c>
      <c r="C51" s="46">
        <v>0</v>
      </c>
      <c r="D51" s="42"/>
    </row>
    <row r="52" s="24" customFormat="1" spans="1:4">
      <c r="A52" s="37" t="s">
        <v>925</v>
      </c>
      <c r="B52" s="42"/>
      <c r="C52" s="42"/>
      <c r="D52" s="42"/>
    </row>
    <row r="53" s="24" customFormat="1" spans="1:4">
      <c r="A53" s="37" t="s">
        <v>926</v>
      </c>
      <c r="B53" s="42"/>
      <c r="C53" s="42"/>
      <c r="D53" s="42"/>
    </row>
    <row r="54" s="24" customFormat="1" spans="1:4">
      <c r="A54" s="37" t="s">
        <v>927</v>
      </c>
      <c r="B54" s="42"/>
      <c r="C54" s="42"/>
      <c r="D54" s="42"/>
    </row>
    <row r="55" s="24" customFormat="1" spans="1:4">
      <c r="A55" s="37" t="s">
        <v>928</v>
      </c>
      <c r="B55" s="42"/>
      <c r="C55" s="42"/>
      <c r="D55" s="42"/>
    </row>
    <row r="56" s="24" customFormat="1" spans="1:4">
      <c r="A56" s="37" t="s">
        <v>929</v>
      </c>
      <c r="B56" s="42"/>
      <c r="C56" s="42"/>
      <c r="D56" s="42"/>
    </row>
    <row r="57" s="24" customFormat="1" spans="1:4">
      <c r="A57" s="34" t="s">
        <v>906</v>
      </c>
      <c r="B57" s="46">
        <v>0</v>
      </c>
      <c r="C57" s="46">
        <v>0</v>
      </c>
      <c r="D57" s="42"/>
    </row>
    <row r="58" s="24" customFormat="1" spans="1:4">
      <c r="A58" s="37" t="s">
        <v>925</v>
      </c>
      <c r="B58" s="42"/>
      <c r="C58" s="42"/>
      <c r="D58" s="42"/>
    </row>
    <row r="59" s="24" customFormat="1" spans="1:4">
      <c r="A59" s="37" t="s">
        <v>926</v>
      </c>
      <c r="B59" s="42"/>
      <c r="C59" s="42"/>
      <c r="D59" s="42"/>
    </row>
    <row r="60" s="24" customFormat="1" spans="1:4">
      <c r="A60" s="37" t="s">
        <v>927</v>
      </c>
      <c r="B60" s="42"/>
      <c r="C60" s="42"/>
      <c r="D60" s="42"/>
    </row>
    <row r="61" s="24" customFormat="1" spans="1:4">
      <c r="A61" s="37" t="s">
        <v>928</v>
      </c>
      <c r="B61" s="42"/>
      <c r="C61" s="42"/>
      <c r="D61" s="42"/>
    </row>
    <row r="62" s="24" customFormat="1" spans="1:4">
      <c r="A62" s="37" t="s">
        <v>929</v>
      </c>
      <c r="B62" s="42"/>
      <c r="C62" s="42"/>
      <c r="D62" s="42"/>
    </row>
    <row r="63" s="24" customFormat="1" spans="1:4">
      <c r="A63" s="34" t="s">
        <v>907</v>
      </c>
      <c r="B63" s="46">
        <v>0</v>
      </c>
      <c r="C63" s="46">
        <v>0</v>
      </c>
      <c r="D63" s="42"/>
    </row>
    <row r="64" s="24" customFormat="1" spans="1:4">
      <c r="A64" s="37" t="s">
        <v>925</v>
      </c>
      <c r="B64" s="42"/>
      <c r="C64" s="42"/>
      <c r="D64" s="42"/>
    </row>
    <row r="65" s="24" customFormat="1" spans="1:4">
      <c r="A65" s="37" t="s">
        <v>926</v>
      </c>
      <c r="B65" s="42"/>
      <c r="C65" s="42"/>
      <c r="D65" s="42"/>
    </row>
    <row r="66" s="24" customFormat="1" spans="1:4">
      <c r="A66" s="37" t="s">
        <v>927</v>
      </c>
      <c r="B66" s="42"/>
      <c r="C66" s="42"/>
      <c r="D66" s="42"/>
    </row>
    <row r="67" s="24" customFormat="1" spans="1:4">
      <c r="A67" s="37" t="s">
        <v>928</v>
      </c>
      <c r="B67" s="42"/>
      <c r="C67" s="42"/>
      <c r="D67" s="42"/>
    </row>
    <row r="68" s="24" customFormat="1" spans="1:4">
      <c r="A68" s="37" t="s">
        <v>929</v>
      </c>
      <c r="B68" s="62"/>
      <c r="C68" s="62"/>
      <c r="D68" s="62"/>
    </row>
  </sheetData>
  <mergeCells count="1">
    <mergeCell ref="A2:D2"/>
  </mergeCells>
  <conditionalFormatting sqref="A16">
    <cfRule type="expression" dxfId="0" priority="9" stopIfTrue="1">
      <formula>"len($A:$A)=3"</formula>
    </cfRule>
  </conditionalFormatting>
  <conditionalFormatting sqref="A17">
    <cfRule type="expression" dxfId="0" priority="7" stopIfTrue="1">
      <formula>"len($A:$A)=3"</formula>
    </cfRule>
  </conditionalFormatting>
  <conditionalFormatting sqref="A24">
    <cfRule type="expression" dxfId="0" priority="8" stopIfTrue="1">
      <formula>"len($A:$A)=3"</formula>
    </cfRule>
  </conditionalFormatting>
  <conditionalFormatting sqref="A5:A10">
    <cfRule type="expression" dxfId="0" priority="6" stopIfTrue="1">
      <formula>"len($A:$A)=3"</formula>
    </cfRule>
  </conditionalFormatting>
  <conditionalFormatting sqref="A34:A38">
    <cfRule type="expression" dxfId="0" priority="5" stopIfTrue="1">
      <formula>"len($A:$A)=3"</formula>
    </cfRule>
  </conditionalFormatting>
  <conditionalFormatting sqref="A40:A44">
    <cfRule type="expression" dxfId="0" priority="4" stopIfTrue="1">
      <formula>"len($A:$A)=3"</formula>
    </cfRule>
  </conditionalFormatting>
  <conditionalFormatting sqref="A52:A56">
    <cfRule type="expression" dxfId="0" priority="3" stopIfTrue="1">
      <formula>"len($A:$A)=3"</formula>
    </cfRule>
  </conditionalFormatting>
  <conditionalFormatting sqref="A58:A62">
    <cfRule type="expression" dxfId="0" priority="2" stopIfTrue="1">
      <formula>"len($A:$A)=3"</formula>
    </cfRule>
  </conditionalFormatting>
  <conditionalFormatting sqref="A64:A68">
    <cfRule type="expression" dxfId="0" priority="1" stopIfTrue="1">
      <formula>"len($A:$A)=3"</formula>
    </cfRule>
  </conditionalFormatting>
  <conditionalFormatting sqref="A18 A11:A15">
    <cfRule type="expression" dxfId="0" priority="15" stopIfTrue="1">
      <formula>"len($A:$A)=3"</formula>
    </cfRule>
  </conditionalFormatting>
  <pageMargins left="0.707638888888889" right="0.707638888888889" top="0.55" bottom="0.707638888888889" header="0.313888888888889" footer="0.313888888888889"/>
  <pageSetup paperSize="9" scale="67" orientation="portrait"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8"/>
  <sheetViews>
    <sheetView showZeros="0" workbookViewId="0">
      <selection activeCell="B32" sqref="B32"/>
    </sheetView>
  </sheetViews>
  <sheetFormatPr defaultColWidth="9" defaultRowHeight="14.25" outlineLevelCol="3"/>
  <cols>
    <col min="1" max="1" width="46" style="25" customWidth="1"/>
    <col min="2" max="2" width="10.625" style="26" customWidth="1"/>
    <col min="3" max="3" width="10.625" style="25" customWidth="1"/>
    <col min="4" max="4" width="14.625" style="25" customWidth="1"/>
    <col min="5" max="16384" width="9" style="25"/>
  </cols>
  <sheetData>
    <row r="1" ht="19.35" customHeight="1" spans="1:1">
      <c r="A1" s="25" t="s">
        <v>937</v>
      </c>
    </row>
    <row r="2" ht="26.45" customHeight="1" spans="1:4">
      <c r="A2" s="27" t="s">
        <v>938</v>
      </c>
      <c r="B2" s="27"/>
      <c r="C2" s="27"/>
      <c r="D2" s="27"/>
    </row>
    <row r="3" ht="17.45" customHeight="1" spans="1:4">
      <c r="A3" s="28"/>
      <c r="B3" s="29"/>
      <c r="C3" s="30"/>
      <c r="D3" s="31" t="s">
        <v>662</v>
      </c>
    </row>
    <row r="4" ht="27" spans="1:4">
      <c r="A4" s="32" t="s">
        <v>924</v>
      </c>
      <c r="B4" s="33" t="s">
        <v>65</v>
      </c>
      <c r="C4" s="17" t="s">
        <v>66</v>
      </c>
      <c r="D4" s="17" t="s">
        <v>67</v>
      </c>
    </row>
    <row r="5" s="24" customFormat="1" spans="1:4">
      <c r="A5" s="34" t="s">
        <v>911</v>
      </c>
      <c r="B5" s="35">
        <v>0</v>
      </c>
      <c r="C5" s="35">
        <v>0</v>
      </c>
      <c r="D5" s="36"/>
    </row>
    <row r="6" s="24" customFormat="1" spans="1:4">
      <c r="A6" s="37" t="s">
        <v>939</v>
      </c>
      <c r="B6" s="38"/>
      <c r="C6" s="38"/>
      <c r="D6" s="36"/>
    </row>
    <row r="7" s="24" customFormat="1" spans="1:4">
      <c r="A7" s="37" t="s">
        <v>940</v>
      </c>
      <c r="B7" s="38"/>
      <c r="C7" s="38"/>
      <c r="D7" s="36"/>
    </row>
    <row r="8" s="24" customFormat="1" spans="1:4">
      <c r="A8" s="37" t="s">
        <v>941</v>
      </c>
      <c r="B8" s="38"/>
      <c r="C8" s="38"/>
      <c r="D8" s="36"/>
    </row>
    <row r="9" s="24" customFormat="1" spans="1:4">
      <c r="A9" s="37" t="s">
        <v>942</v>
      </c>
      <c r="B9" s="38"/>
      <c r="C9" s="38"/>
      <c r="D9" s="36"/>
    </row>
    <row r="10" spans="1:4">
      <c r="A10" s="34" t="s">
        <v>912</v>
      </c>
      <c r="B10" s="39">
        <f>SUM(B11:B12)</f>
        <v>15571</v>
      </c>
      <c r="C10" s="39">
        <v>14477</v>
      </c>
      <c r="D10" s="40">
        <f t="shared" ref="D10:D15" si="0">+B10/C10</f>
        <v>1.0756</v>
      </c>
    </row>
    <row r="11" spans="1:4">
      <c r="A11" s="41" t="s">
        <v>943</v>
      </c>
      <c r="B11" s="42">
        <v>15561</v>
      </c>
      <c r="C11" s="43">
        <v>14467</v>
      </c>
      <c r="D11" s="44">
        <f t="shared" si="0"/>
        <v>1.0756</v>
      </c>
    </row>
    <row r="12" spans="1:4">
      <c r="A12" s="41" t="s">
        <v>944</v>
      </c>
      <c r="B12" s="42">
        <v>10</v>
      </c>
      <c r="C12" s="43">
        <v>10</v>
      </c>
      <c r="D12" s="44">
        <f t="shared" si="0"/>
        <v>1</v>
      </c>
    </row>
    <row r="13" spans="1:4">
      <c r="A13" s="34" t="s">
        <v>913</v>
      </c>
      <c r="B13" s="39">
        <f>SUM(B14:B16)</f>
        <v>34201</v>
      </c>
      <c r="C13" s="39">
        <v>34300</v>
      </c>
      <c r="D13" s="40">
        <f t="shared" si="0"/>
        <v>0.9971</v>
      </c>
    </row>
    <row r="14" spans="1:4">
      <c r="A14" s="45" t="s">
        <v>943</v>
      </c>
      <c r="B14" s="42">
        <v>30400</v>
      </c>
      <c r="C14" s="43">
        <v>29780</v>
      </c>
      <c r="D14" s="44">
        <f t="shared" si="0"/>
        <v>1.0208</v>
      </c>
    </row>
    <row r="15" spans="1:4">
      <c r="A15" s="45" t="s">
        <v>944</v>
      </c>
      <c r="B15" s="42">
        <v>3782</v>
      </c>
      <c r="C15" s="43">
        <v>4520</v>
      </c>
      <c r="D15" s="44">
        <f t="shared" si="0"/>
        <v>0.8367</v>
      </c>
    </row>
    <row r="16" s="24" customFormat="1" spans="1:4">
      <c r="A16" s="45" t="s">
        <v>945</v>
      </c>
      <c r="B16" s="42">
        <v>19</v>
      </c>
      <c r="C16" s="43"/>
      <c r="D16" s="44">
        <v>1</v>
      </c>
    </row>
    <row r="17" s="24" customFormat="1" spans="1:4">
      <c r="A17" s="34" t="s">
        <v>914</v>
      </c>
      <c r="B17" s="46">
        <v>0</v>
      </c>
      <c r="C17" s="46">
        <v>0</v>
      </c>
      <c r="D17" s="42"/>
    </row>
    <row r="18" s="24" customFormat="1" spans="1:4">
      <c r="A18" s="47" t="s">
        <v>946</v>
      </c>
      <c r="B18" s="42"/>
      <c r="C18" s="42"/>
      <c r="D18" s="42"/>
    </row>
    <row r="19" s="24" customFormat="1" spans="1:4">
      <c r="A19" s="47" t="s">
        <v>947</v>
      </c>
      <c r="B19" s="42"/>
      <c r="C19" s="42"/>
      <c r="D19" s="42"/>
    </row>
    <row r="20" s="24" customFormat="1" spans="1:4">
      <c r="A20" s="47" t="s">
        <v>948</v>
      </c>
      <c r="B20" s="42"/>
      <c r="C20" s="42"/>
      <c r="D20" s="42"/>
    </row>
    <row r="21" s="24" customFormat="1" spans="1:4">
      <c r="A21" s="34" t="s">
        <v>915</v>
      </c>
      <c r="B21" s="46">
        <v>0</v>
      </c>
      <c r="C21" s="46">
        <v>0</v>
      </c>
      <c r="D21" s="42"/>
    </row>
    <row r="22" s="24" customFormat="1" ht="15" spans="1:4">
      <c r="A22" s="48" t="s">
        <v>916</v>
      </c>
      <c r="B22" s="42"/>
      <c r="C22" s="42"/>
      <c r="D22" s="42"/>
    </row>
    <row r="23" s="24" customFormat="1" spans="1:4">
      <c r="A23" s="49" t="s">
        <v>949</v>
      </c>
      <c r="B23" s="42"/>
      <c r="C23" s="42"/>
      <c r="D23" s="42"/>
    </row>
    <row r="24" s="24" customFormat="1" spans="1:4">
      <c r="A24" s="49" t="s">
        <v>950</v>
      </c>
      <c r="B24" s="42"/>
      <c r="C24" s="42"/>
      <c r="D24" s="42"/>
    </row>
    <row r="25" s="24" customFormat="1" spans="1:4">
      <c r="A25" s="49" t="s">
        <v>951</v>
      </c>
      <c r="B25" s="42"/>
      <c r="C25" s="42"/>
      <c r="D25" s="42"/>
    </row>
    <row r="26" s="24" customFormat="1" spans="1:4">
      <c r="A26" s="50" t="s">
        <v>917</v>
      </c>
      <c r="B26" s="42"/>
      <c r="C26" s="42"/>
      <c r="D26" s="42"/>
    </row>
    <row r="27" s="24" customFormat="1" spans="1:4">
      <c r="A27" s="51" t="s">
        <v>952</v>
      </c>
      <c r="B27" s="42"/>
      <c r="C27" s="42"/>
      <c r="D27" s="42"/>
    </row>
    <row r="28" s="24" customFormat="1" spans="1:4">
      <c r="A28" s="51" t="s">
        <v>953</v>
      </c>
      <c r="B28" s="42"/>
      <c r="C28" s="42"/>
      <c r="D28" s="42"/>
    </row>
    <row r="29" s="24" customFormat="1" spans="1:4">
      <c r="A29" s="51" t="s">
        <v>954</v>
      </c>
      <c r="B29" s="42"/>
      <c r="C29" s="42"/>
      <c r="D29" s="42"/>
    </row>
    <row r="30" s="24" customFormat="1" ht="15" spans="1:4">
      <c r="A30" s="48" t="s">
        <v>918</v>
      </c>
      <c r="B30" s="42"/>
      <c r="C30" s="42"/>
      <c r="D30" s="42"/>
    </row>
    <row r="31" s="24" customFormat="1" spans="1:4">
      <c r="A31" s="52" t="s">
        <v>955</v>
      </c>
      <c r="B31" s="42"/>
      <c r="C31" s="42"/>
      <c r="D31" s="42"/>
    </row>
    <row r="32" s="24" customFormat="1" spans="1:4">
      <c r="A32" s="52" t="s">
        <v>953</v>
      </c>
      <c r="B32" s="42"/>
      <c r="C32" s="42"/>
      <c r="D32" s="42"/>
    </row>
    <row r="33" s="24" customFormat="1" spans="1:4">
      <c r="A33" s="52" t="s">
        <v>956</v>
      </c>
      <c r="B33" s="42"/>
      <c r="C33" s="42"/>
      <c r="D33" s="42"/>
    </row>
    <row r="34" s="24" customFormat="1" spans="1:4">
      <c r="A34" s="34" t="s">
        <v>919</v>
      </c>
      <c r="B34" s="46">
        <v>0</v>
      </c>
      <c r="C34" s="46">
        <v>0</v>
      </c>
      <c r="D34" s="42"/>
    </row>
    <row r="35" s="24" customFormat="1" spans="1:4">
      <c r="A35" s="53" t="s">
        <v>957</v>
      </c>
      <c r="B35" s="42"/>
      <c r="C35" s="42"/>
      <c r="D35" s="42"/>
    </row>
    <row r="36" s="24" customFormat="1" spans="1:4">
      <c r="A36" s="53" t="s">
        <v>958</v>
      </c>
      <c r="B36" s="42"/>
      <c r="C36" s="42"/>
      <c r="D36" s="42"/>
    </row>
    <row r="37" s="24" customFormat="1" spans="1:4">
      <c r="A37" s="53" t="s">
        <v>959</v>
      </c>
      <c r="B37" s="42"/>
      <c r="C37" s="42"/>
      <c r="D37" s="42"/>
    </row>
    <row r="38" s="24" customFormat="1" spans="1:4">
      <c r="A38" s="53" t="s">
        <v>960</v>
      </c>
      <c r="B38" s="42"/>
      <c r="C38" s="42"/>
      <c r="D38" s="42"/>
    </row>
    <row r="39" s="24" customFormat="1" spans="1:4">
      <c r="A39" s="34" t="s">
        <v>920</v>
      </c>
      <c r="B39" s="46">
        <v>0</v>
      </c>
      <c r="C39" s="46">
        <v>0</v>
      </c>
      <c r="D39" s="42"/>
    </row>
    <row r="40" s="24" customFormat="1" spans="1:4">
      <c r="A40" s="54" t="s">
        <v>961</v>
      </c>
      <c r="B40" s="42"/>
      <c r="C40" s="42"/>
      <c r="D40" s="42"/>
    </row>
    <row r="41" s="24" customFormat="1" spans="1:4">
      <c r="A41" s="54" t="s">
        <v>962</v>
      </c>
      <c r="B41" s="42"/>
      <c r="C41" s="42"/>
      <c r="D41" s="42"/>
    </row>
    <row r="42" s="24" customFormat="1" spans="1:4">
      <c r="A42" s="54" t="s">
        <v>941</v>
      </c>
      <c r="B42" s="42"/>
      <c r="C42" s="42"/>
      <c r="D42" s="42"/>
    </row>
    <row r="43" s="24" customFormat="1" spans="1:4">
      <c r="A43" s="54" t="s">
        <v>963</v>
      </c>
      <c r="B43" s="42"/>
      <c r="C43" s="42"/>
      <c r="D43" s="42"/>
    </row>
    <row r="44" s="24" customFormat="1" spans="1:4">
      <c r="A44" s="54" t="s">
        <v>964</v>
      </c>
      <c r="B44" s="42"/>
      <c r="C44" s="42"/>
      <c r="D44" s="42"/>
    </row>
    <row r="45" s="24" customFormat="1" spans="1:4">
      <c r="A45" s="34" t="s">
        <v>921</v>
      </c>
      <c r="B45" s="46">
        <v>0</v>
      </c>
      <c r="C45" s="46">
        <v>0</v>
      </c>
      <c r="D45" s="42"/>
    </row>
    <row r="46" s="24" customFormat="1" spans="1:4">
      <c r="A46" s="55" t="s">
        <v>965</v>
      </c>
      <c r="B46" s="42"/>
      <c r="C46" s="42"/>
      <c r="D46" s="42"/>
    </row>
    <row r="47" s="24" customFormat="1" spans="1:4">
      <c r="A47" s="55" t="s">
        <v>966</v>
      </c>
      <c r="B47" s="42"/>
      <c r="C47" s="42"/>
      <c r="D47" s="42"/>
    </row>
    <row r="48" spans="1:4">
      <c r="A48" s="55" t="s">
        <v>967</v>
      </c>
      <c r="B48" s="42"/>
      <c r="C48" s="42"/>
      <c r="D48" s="42"/>
    </row>
  </sheetData>
  <mergeCells count="1">
    <mergeCell ref="A2:D2"/>
  </mergeCells>
  <conditionalFormatting sqref="A10">
    <cfRule type="expression" dxfId="0" priority="3" stopIfTrue="1">
      <formula>"len($A:$A)=3"</formula>
    </cfRule>
  </conditionalFormatting>
  <conditionalFormatting sqref="A5:A9">
    <cfRule type="expression" dxfId="0" priority="1" stopIfTrue="1">
      <formula>"len($A:$A)=3"</formula>
    </cfRule>
  </conditionalFormatting>
  <conditionalFormatting sqref="A11:A12">
    <cfRule type="expression" dxfId="0" priority="2" stopIfTrue="1">
      <formula>"len($A:$A)=3"</formula>
    </cfRule>
  </conditionalFormatting>
  <pageMargins left="0.707638888888889" right="0.707638888888889" top="0.747916666666667" bottom="0.747916666666667" header="0.313888888888889" footer="0.313888888888889"/>
  <pageSetup paperSize="9" fitToHeight="0"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1"/>
  <sheetViews>
    <sheetView workbookViewId="0">
      <selection activeCell="B32" sqref="B32"/>
    </sheetView>
  </sheetViews>
  <sheetFormatPr defaultColWidth="9" defaultRowHeight="14.25" outlineLevelCol="4"/>
  <cols>
    <col min="1" max="1" width="40.25" customWidth="1"/>
    <col min="2" max="2" width="15.375" customWidth="1"/>
    <col min="3" max="3" width="12.125" customWidth="1"/>
    <col min="4" max="5" width="11.375" customWidth="1"/>
  </cols>
  <sheetData>
    <row r="1" ht="24.75" customHeight="1" spans="1:1">
      <c r="A1" s="12" t="s">
        <v>968</v>
      </c>
    </row>
    <row r="2" ht="37.5" customHeight="1" spans="1:5">
      <c r="A2" s="13" t="s">
        <v>969</v>
      </c>
      <c r="B2" s="13"/>
      <c r="C2" s="13"/>
      <c r="D2" s="13"/>
      <c r="E2" s="13"/>
    </row>
    <row r="3" ht="15" customHeight="1" spans="1:5">
      <c r="A3" s="14"/>
      <c r="B3" s="14"/>
      <c r="C3" s="14"/>
      <c r="D3" s="14"/>
      <c r="E3" s="15" t="s">
        <v>63</v>
      </c>
    </row>
    <row r="4" ht="21.75" customHeight="1" spans="1:5">
      <c r="A4" s="16" t="s">
        <v>970</v>
      </c>
      <c r="B4" s="16" t="s">
        <v>971</v>
      </c>
      <c r="C4" s="17" t="s">
        <v>972</v>
      </c>
      <c r="D4" s="18" t="s">
        <v>973</v>
      </c>
      <c r="E4" s="18"/>
    </row>
    <row r="5" ht="32.45" customHeight="1" spans="1:5">
      <c r="A5" s="16"/>
      <c r="B5" s="16"/>
      <c r="C5" s="17"/>
      <c r="D5" s="18" t="s">
        <v>974</v>
      </c>
      <c r="E5" s="18" t="s">
        <v>975</v>
      </c>
    </row>
    <row r="6" spans="1:5">
      <c r="A6" s="19" t="s">
        <v>111</v>
      </c>
      <c r="B6" s="20"/>
      <c r="C6" s="21"/>
      <c r="D6" s="22"/>
      <c r="E6" s="22"/>
    </row>
    <row r="7" spans="1:5">
      <c r="A7" s="23" t="s">
        <v>976</v>
      </c>
      <c r="B7" s="20"/>
      <c r="C7" s="21"/>
      <c r="D7" s="22"/>
      <c r="E7" s="22"/>
    </row>
    <row r="8" spans="1:5">
      <c r="A8" s="19" t="s">
        <v>977</v>
      </c>
      <c r="B8" s="20"/>
      <c r="C8" s="21"/>
      <c r="D8" s="22"/>
      <c r="E8" s="22"/>
    </row>
    <row r="9" spans="1:5">
      <c r="A9" s="23" t="s">
        <v>976</v>
      </c>
      <c r="B9" s="20"/>
      <c r="C9" s="21"/>
      <c r="D9" s="22"/>
      <c r="E9" s="22"/>
    </row>
    <row r="10" spans="1:5">
      <c r="A10" s="19" t="s">
        <v>978</v>
      </c>
      <c r="B10" s="20"/>
      <c r="C10" s="21"/>
      <c r="D10" s="22"/>
      <c r="E10" s="22"/>
    </row>
    <row r="11" spans="1:5">
      <c r="A11" s="23" t="s">
        <v>976</v>
      </c>
      <c r="B11" s="20"/>
      <c r="C11" s="21"/>
      <c r="D11" s="22"/>
      <c r="E11" s="22"/>
    </row>
    <row r="12" spans="1:5">
      <c r="A12" s="19" t="s">
        <v>979</v>
      </c>
      <c r="B12" s="20"/>
      <c r="C12" s="21"/>
      <c r="D12" s="22"/>
      <c r="E12" s="22"/>
    </row>
    <row r="13" spans="1:5">
      <c r="A13" s="23" t="s">
        <v>976</v>
      </c>
      <c r="B13" s="20"/>
      <c r="C13" s="21"/>
      <c r="D13" s="22"/>
      <c r="E13" s="22"/>
    </row>
    <row r="14" spans="1:5">
      <c r="A14" s="19" t="s">
        <v>980</v>
      </c>
      <c r="B14" s="20"/>
      <c r="C14" s="21"/>
      <c r="D14" s="22"/>
      <c r="E14" s="22"/>
    </row>
    <row r="15" spans="1:5">
      <c r="A15" s="23" t="s">
        <v>976</v>
      </c>
      <c r="B15" s="20"/>
      <c r="C15" s="21"/>
      <c r="D15" s="22"/>
      <c r="E15" s="22"/>
    </row>
    <row r="16" spans="1:5">
      <c r="A16" s="19" t="s">
        <v>981</v>
      </c>
      <c r="B16" s="20"/>
      <c r="C16" s="21"/>
      <c r="D16" s="22"/>
      <c r="E16" s="22"/>
    </row>
    <row r="17" spans="1:5">
      <c r="A17" s="23" t="s">
        <v>976</v>
      </c>
      <c r="B17" s="20"/>
      <c r="C17" s="21"/>
      <c r="D17" s="22"/>
      <c r="E17" s="22"/>
    </row>
    <row r="18" spans="1:5">
      <c r="A18" s="19" t="s">
        <v>982</v>
      </c>
      <c r="B18" s="20"/>
      <c r="C18" s="21"/>
      <c r="D18" s="22"/>
      <c r="E18" s="22"/>
    </row>
    <row r="19" spans="1:5">
      <c r="A19" s="23" t="s">
        <v>976</v>
      </c>
      <c r="B19" s="20"/>
      <c r="C19" s="21"/>
      <c r="D19" s="22"/>
      <c r="E19" s="22"/>
    </row>
    <row r="20" spans="1:5">
      <c r="A20" s="19" t="s">
        <v>983</v>
      </c>
      <c r="B20" s="20"/>
      <c r="C20" s="21"/>
      <c r="D20" s="22"/>
      <c r="E20" s="22"/>
    </row>
    <row r="21" spans="1:5">
      <c r="A21" s="23" t="s">
        <v>976</v>
      </c>
      <c r="B21" s="20"/>
      <c r="C21" s="21"/>
      <c r="D21" s="22"/>
      <c r="E21" s="22"/>
    </row>
    <row r="22" spans="1:5">
      <c r="A22" s="19" t="s">
        <v>984</v>
      </c>
      <c r="B22" s="20"/>
      <c r="C22" s="21"/>
      <c r="D22" s="22"/>
      <c r="E22" s="22"/>
    </row>
    <row r="23" spans="1:5">
      <c r="A23" s="23" t="s">
        <v>976</v>
      </c>
      <c r="B23" s="20"/>
      <c r="C23" s="21"/>
      <c r="D23" s="22"/>
      <c r="E23" s="22"/>
    </row>
    <row r="24" spans="1:5">
      <c r="A24" s="19" t="s">
        <v>985</v>
      </c>
      <c r="B24" s="20"/>
      <c r="C24" s="21"/>
      <c r="D24" s="22"/>
      <c r="E24" s="22"/>
    </row>
    <row r="25" spans="1:5">
      <c r="A25" s="23" t="s">
        <v>976</v>
      </c>
      <c r="B25" s="20"/>
      <c r="C25" s="21"/>
      <c r="D25" s="22"/>
      <c r="E25" s="22"/>
    </row>
    <row r="26" spans="1:5">
      <c r="A26" s="19" t="s">
        <v>986</v>
      </c>
      <c r="B26" s="20"/>
      <c r="C26" s="21"/>
      <c r="D26" s="22"/>
      <c r="E26" s="22"/>
    </row>
    <row r="27" spans="1:5">
      <c r="A27" s="23" t="s">
        <v>976</v>
      </c>
      <c r="B27" s="20"/>
      <c r="C27" s="21"/>
      <c r="D27" s="22"/>
      <c r="E27" s="22"/>
    </row>
    <row r="28" spans="1:5">
      <c r="A28" s="19" t="s">
        <v>987</v>
      </c>
      <c r="B28" s="20"/>
      <c r="C28" s="21"/>
      <c r="D28" s="22"/>
      <c r="E28" s="22"/>
    </row>
    <row r="29" spans="1:5">
      <c r="A29" s="23" t="s">
        <v>976</v>
      </c>
      <c r="B29" s="20"/>
      <c r="C29" s="21"/>
      <c r="D29" s="22"/>
      <c r="E29" s="22"/>
    </row>
    <row r="30" spans="1:5">
      <c r="A30" s="19" t="s">
        <v>988</v>
      </c>
      <c r="B30" s="20"/>
      <c r="C30" s="21"/>
      <c r="D30" s="22"/>
      <c r="E30" s="22"/>
    </row>
    <row r="31" spans="1:5">
      <c r="A31" s="23" t="s">
        <v>976</v>
      </c>
      <c r="B31" s="20"/>
      <c r="C31" s="21"/>
      <c r="D31" s="22"/>
      <c r="E31" s="22"/>
    </row>
    <row r="32" spans="1:5">
      <c r="A32" s="19" t="s">
        <v>989</v>
      </c>
      <c r="B32" s="20"/>
      <c r="C32" s="21"/>
      <c r="D32" s="22"/>
      <c r="E32" s="22"/>
    </row>
    <row r="33" spans="1:5">
      <c r="A33" s="23" t="s">
        <v>976</v>
      </c>
      <c r="B33" s="20"/>
      <c r="C33" s="21"/>
      <c r="D33" s="22"/>
      <c r="E33" s="22"/>
    </row>
    <row r="34" spans="1:5">
      <c r="A34" s="19" t="s">
        <v>990</v>
      </c>
      <c r="B34" s="20"/>
      <c r="C34" s="21"/>
      <c r="D34" s="22"/>
      <c r="E34" s="22"/>
    </row>
    <row r="35" spans="1:5">
      <c r="A35" s="23" t="s">
        <v>976</v>
      </c>
      <c r="B35" s="20"/>
      <c r="C35" s="21"/>
      <c r="D35" s="22"/>
      <c r="E35" s="22"/>
    </row>
    <row r="36" spans="1:5">
      <c r="A36" s="19" t="s">
        <v>991</v>
      </c>
      <c r="B36" s="20"/>
      <c r="C36" s="21"/>
      <c r="D36" s="22"/>
      <c r="E36" s="22"/>
    </row>
    <row r="37" spans="1:5">
      <c r="A37" s="23" t="s">
        <v>976</v>
      </c>
      <c r="B37" s="20"/>
      <c r="C37" s="21"/>
      <c r="D37" s="22"/>
      <c r="E37" s="22"/>
    </row>
    <row r="38" spans="1:5">
      <c r="A38" s="19" t="s">
        <v>992</v>
      </c>
      <c r="B38" s="20"/>
      <c r="C38" s="21"/>
      <c r="D38" s="22"/>
      <c r="E38" s="22"/>
    </row>
    <row r="39" spans="1:5">
      <c r="A39" s="23" t="s">
        <v>976</v>
      </c>
      <c r="B39" s="20"/>
      <c r="C39" s="21"/>
      <c r="D39" s="22"/>
      <c r="E39" s="22"/>
    </row>
    <row r="40" spans="1:5">
      <c r="A40" s="19" t="s">
        <v>993</v>
      </c>
      <c r="B40" s="20"/>
      <c r="C40" s="21"/>
      <c r="D40" s="22"/>
      <c r="E40" s="22"/>
    </row>
    <row r="41" spans="1:5">
      <c r="A41" s="23" t="s">
        <v>976</v>
      </c>
      <c r="B41" s="22"/>
      <c r="C41" s="22"/>
      <c r="D41" s="22"/>
      <c r="E41" s="22"/>
    </row>
  </sheetData>
  <mergeCells count="5">
    <mergeCell ref="A2:E2"/>
    <mergeCell ref="D4:E4"/>
    <mergeCell ref="A4:A5"/>
    <mergeCell ref="B4:B5"/>
    <mergeCell ref="C4:C5"/>
  </mergeCells>
  <pageMargins left="0.707638888888889" right="0.707638888888889" top="0.747916666666667" bottom="0.747916666666667" header="0.313888888888889" footer="0.313888888888889"/>
  <pageSetup paperSize="9" scale="90" fitToHeight="0"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B32" sqref="B32"/>
    </sheetView>
  </sheetViews>
  <sheetFormatPr defaultColWidth="8.75" defaultRowHeight="14.25" outlineLevelCol="2"/>
  <cols>
    <col min="1" max="1" width="11.375" style="1" customWidth="1"/>
    <col min="2" max="2" width="34.25" style="1" customWidth="1"/>
    <col min="3" max="3" width="34.125" style="1" customWidth="1"/>
    <col min="4" max="9" width="8.75" style="1"/>
    <col min="10" max="10" width="10.375" style="1"/>
    <col min="11" max="13" width="8.75" style="1"/>
    <col min="14" max="14" width="13.75" style="1"/>
    <col min="15" max="16384" width="8.75" style="1"/>
  </cols>
  <sheetData>
    <row r="1" spans="1:1">
      <c r="A1" s="1" t="s">
        <v>994</v>
      </c>
    </row>
    <row r="2" ht="29.45" customHeight="1" spans="1:3">
      <c r="A2" s="2" t="s">
        <v>995</v>
      </c>
      <c r="B2" s="2"/>
      <c r="C2" s="2"/>
    </row>
    <row r="3" ht="17" customHeight="1" spans="1:3">
      <c r="A3" s="3"/>
      <c r="B3" s="4"/>
      <c r="C3" s="5" t="s">
        <v>63</v>
      </c>
    </row>
    <row r="4" s="1" customFormat="1" ht="27.75" customHeight="1" spans="1:3">
      <c r="A4" s="6" t="s">
        <v>996</v>
      </c>
      <c r="B4" s="6"/>
      <c r="C4" s="6" t="s">
        <v>664</v>
      </c>
    </row>
    <row r="5" s="1" customFormat="1" ht="27.75" customHeight="1" spans="1:3">
      <c r="A5" s="7" t="s">
        <v>997</v>
      </c>
      <c r="B5" s="7"/>
      <c r="C5" s="8">
        <v>308345</v>
      </c>
    </row>
    <row r="6" s="1" customFormat="1" ht="27.75" customHeight="1" spans="1:3">
      <c r="A6" s="7" t="s">
        <v>998</v>
      </c>
      <c r="B6" s="7"/>
      <c r="C6" s="8">
        <v>47039</v>
      </c>
    </row>
    <row r="7" s="1" customFormat="1" ht="27.75" customHeight="1" spans="1:3">
      <c r="A7" s="7" t="s">
        <v>999</v>
      </c>
      <c r="B7" s="7"/>
      <c r="C7" s="8">
        <v>23581</v>
      </c>
    </row>
    <row r="8" s="1" customFormat="1" ht="27.75" customHeight="1" spans="1:3">
      <c r="A8" s="7" t="s">
        <v>1000</v>
      </c>
      <c r="B8" s="7"/>
      <c r="C8" s="8">
        <f>+C5+C6-C7</f>
        <v>331803</v>
      </c>
    </row>
    <row r="9" s="1" customFormat="1" ht="27.75" customHeight="1" spans="1:3">
      <c r="A9" s="6" t="s">
        <v>1001</v>
      </c>
      <c r="B9" s="6"/>
      <c r="C9" s="6" t="s">
        <v>664</v>
      </c>
    </row>
    <row r="10" s="1" customFormat="1" ht="27.75" customHeight="1" spans="1:3">
      <c r="A10" s="7" t="s">
        <v>1002</v>
      </c>
      <c r="B10" s="7"/>
      <c r="C10" s="9">
        <v>326784</v>
      </c>
    </row>
    <row r="11" s="1" customFormat="1" ht="27.75" customHeight="1" spans="1:3">
      <c r="A11" s="7" t="s">
        <v>1003</v>
      </c>
      <c r="B11" s="7"/>
      <c r="C11" s="9">
        <v>36099</v>
      </c>
    </row>
    <row r="12" s="1" customFormat="1" ht="27.75" customHeight="1" spans="1:3">
      <c r="A12" s="7" t="s">
        <v>1004</v>
      </c>
      <c r="B12" s="7"/>
      <c r="C12" s="9">
        <v>5754</v>
      </c>
    </row>
    <row r="13" s="1" customFormat="1" ht="27.75" customHeight="1" spans="1:3">
      <c r="A13" s="7" t="s">
        <v>1005</v>
      </c>
      <c r="B13" s="7"/>
      <c r="C13" s="9">
        <v>357129</v>
      </c>
    </row>
    <row r="14" ht="54.6" customHeight="1" spans="1:3">
      <c r="A14" s="11" t="s">
        <v>1006</v>
      </c>
      <c r="B14" s="11"/>
      <c r="C14" s="11"/>
    </row>
  </sheetData>
  <mergeCells count="11">
    <mergeCell ref="A2:C2"/>
    <mergeCell ref="A4:B4"/>
    <mergeCell ref="A5:B5"/>
    <mergeCell ref="A6:B6"/>
    <mergeCell ref="A7:B7"/>
    <mergeCell ref="A8:B8"/>
    <mergeCell ref="A9:B9"/>
    <mergeCell ref="A10:B10"/>
    <mergeCell ref="A11:B11"/>
    <mergeCell ref="A13:B13"/>
    <mergeCell ref="A14:C14"/>
  </mergeCells>
  <pageMargins left="0.75" right="0.75" top="1" bottom="1" header="0.511805555555556" footer="0.511805555555556"/>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B32" sqref="B32"/>
    </sheetView>
  </sheetViews>
  <sheetFormatPr defaultColWidth="8.75" defaultRowHeight="14.25" outlineLevelCol="2"/>
  <cols>
    <col min="1" max="1" width="10.25" style="1" customWidth="1"/>
    <col min="2" max="2" width="30.875" style="1" customWidth="1"/>
    <col min="3" max="3" width="43.75" style="1" customWidth="1"/>
    <col min="4" max="16384" width="8.75" style="1"/>
  </cols>
  <sheetData>
    <row r="1" ht="19.5" customHeight="1" spans="1:1">
      <c r="A1" s="1" t="s">
        <v>1007</v>
      </c>
    </row>
    <row r="2" ht="29.45" customHeight="1" spans="1:3">
      <c r="A2" s="2" t="s">
        <v>1008</v>
      </c>
      <c r="B2" s="2"/>
      <c r="C2" s="2"/>
    </row>
    <row r="3" ht="18" customHeight="1" spans="1:3">
      <c r="A3" s="3"/>
      <c r="B3" s="4"/>
      <c r="C3" s="5" t="s">
        <v>63</v>
      </c>
    </row>
    <row r="4" ht="27.75" customHeight="1" spans="1:3">
      <c r="A4" s="6" t="s">
        <v>996</v>
      </c>
      <c r="B4" s="6"/>
      <c r="C4" s="6" t="s">
        <v>664</v>
      </c>
    </row>
    <row r="5" ht="24" customHeight="1" spans="1:3">
      <c r="A5" s="7" t="s">
        <v>997</v>
      </c>
      <c r="B5" s="7"/>
      <c r="C5" s="8"/>
    </row>
    <row r="6" ht="24" customHeight="1" spans="1:3">
      <c r="A6" s="7" t="s">
        <v>998</v>
      </c>
      <c r="B6" s="7"/>
      <c r="C6" s="8"/>
    </row>
    <row r="7" ht="24" customHeight="1" spans="1:3">
      <c r="A7" s="7" t="s">
        <v>999</v>
      </c>
      <c r="B7" s="7"/>
      <c r="C7" s="8"/>
    </row>
    <row r="8" ht="24" customHeight="1" spans="1:3">
      <c r="A8" s="7" t="s">
        <v>1000</v>
      </c>
      <c r="B8" s="7"/>
      <c r="C8" s="8"/>
    </row>
    <row r="9" ht="24" customHeight="1" spans="1:3">
      <c r="A9" s="6" t="s">
        <v>1001</v>
      </c>
      <c r="B9" s="6"/>
      <c r="C9" s="6" t="s">
        <v>664</v>
      </c>
    </row>
    <row r="10" ht="24" customHeight="1" spans="1:3">
      <c r="A10" s="7" t="s">
        <v>1002</v>
      </c>
      <c r="B10" s="7"/>
      <c r="C10" s="9"/>
    </row>
    <row r="11" ht="24" customHeight="1" spans="1:3">
      <c r="A11" s="7" t="s">
        <v>1003</v>
      </c>
      <c r="B11" s="7"/>
      <c r="C11" s="9"/>
    </row>
    <row r="12" ht="24" customHeight="1" spans="1:3">
      <c r="A12" s="7" t="s">
        <v>1009</v>
      </c>
      <c r="B12" s="7"/>
      <c r="C12" s="9"/>
    </row>
    <row r="13" ht="50.45" customHeight="1" spans="1:3">
      <c r="A13" s="11" t="s">
        <v>1006</v>
      </c>
      <c r="B13" s="11"/>
      <c r="C13" s="11"/>
    </row>
  </sheetData>
  <mergeCells count="11">
    <mergeCell ref="A2:C2"/>
    <mergeCell ref="A4:B4"/>
    <mergeCell ref="A5:B5"/>
    <mergeCell ref="A6:B6"/>
    <mergeCell ref="A7:B7"/>
    <mergeCell ref="A8:B8"/>
    <mergeCell ref="A9:B9"/>
    <mergeCell ref="A10:B10"/>
    <mergeCell ref="A11:B11"/>
    <mergeCell ref="A12:B12"/>
    <mergeCell ref="A13:C13"/>
  </mergeCells>
  <pageMargins left="0.75" right="0.75" top="1" bottom="1" header="0.511805555555556" footer="0.511805555555556"/>
  <pageSetup paperSize="9" orientation="landscape"/>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B32" sqref="B32"/>
    </sheetView>
  </sheetViews>
  <sheetFormatPr defaultColWidth="8.75" defaultRowHeight="14.25" outlineLevelCol="2"/>
  <cols>
    <col min="1" max="1" width="12.875" style="1" customWidth="1"/>
    <col min="2" max="2" width="33.875" style="1" customWidth="1"/>
    <col min="3" max="3" width="35.125" style="1" customWidth="1"/>
    <col min="4" max="16384" width="8.75" style="1"/>
  </cols>
  <sheetData>
    <row r="1" spans="1:1">
      <c r="A1" s="1" t="s">
        <v>1010</v>
      </c>
    </row>
    <row r="2" ht="29.45" customHeight="1" spans="1:3">
      <c r="A2" s="2" t="s">
        <v>1011</v>
      </c>
      <c r="B2" s="2"/>
      <c r="C2" s="2"/>
    </row>
    <row r="3" ht="20" customHeight="1" spans="1:3">
      <c r="A3" s="3"/>
      <c r="B3" s="4"/>
      <c r="C3" s="5" t="s">
        <v>63</v>
      </c>
    </row>
    <row r="4" s="1" customFormat="1" ht="29.25" customHeight="1" spans="1:3">
      <c r="A4" s="6" t="s">
        <v>996</v>
      </c>
      <c r="B4" s="6"/>
      <c r="C4" s="6" t="s">
        <v>664</v>
      </c>
    </row>
    <row r="5" s="1" customFormat="1" ht="29.25" customHeight="1" spans="1:3">
      <c r="A5" s="7" t="s">
        <v>1012</v>
      </c>
      <c r="B5" s="7"/>
      <c r="C5" s="8">
        <v>157394</v>
      </c>
    </row>
    <row r="6" s="1" customFormat="1" ht="29.25" customHeight="1" spans="1:3">
      <c r="A6" s="7" t="s">
        <v>1013</v>
      </c>
      <c r="B6" s="7"/>
      <c r="C6" s="8">
        <v>79000</v>
      </c>
    </row>
    <row r="7" s="1" customFormat="1" ht="29.25" customHeight="1" spans="1:3">
      <c r="A7" s="7" t="s">
        <v>1014</v>
      </c>
      <c r="B7" s="7"/>
      <c r="C7" s="8">
        <v>7497</v>
      </c>
    </row>
    <row r="8" s="1" customFormat="1" ht="29.25" customHeight="1" spans="1:3">
      <c r="A8" s="7" t="s">
        <v>1015</v>
      </c>
      <c r="B8" s="7"/>
      <c r="C8" s="8">
        <v>228897</v>
      </c>
    </row>
    <row r="9" s="1" customFormat="1" ht="29.25" customHeight="1" spans="1:3">
      <c r="A9" s="6" t="s">
        <v>1001</v>
      </c>
      <c r="B9" s="6"/>
      <c r="C9" s="6" t="s">
        <v>664</v>
      </c>
    </row>
    <row r="10" s="1" customFormat="1" ht="29.25" customHeight="1" spans="1:3">
      <c r="A10" s="7" t="s">
        <v>1016</v>
      </c>
      <c r="B10" s="7"/>
      <c r="C10" s="9">
        <v>157394</v>
      </c>
    </row>
    <row r="11" s="1" customFormat="1" ht="29.25" customHeight="1" spans="1:3">
      <c r="A11" s="7" t="s">
        <v>1017</v>
      </c>
      <c r="B11" s="7"/>
      <c r="C11" s="9">
        <v>75300</v>
      </c>
    </row>
    <row r="12" s="1" customFormat="1" ht="29.25" customHeight="1" spans="1:3">
      <c r="A12" s="7" t="s">
        <v>1018</v>
      </c>
      <c r="B12" s="7"/>
      <c r="C12" s="9">
        <v>232694</v>
      </c>
    </row>
    <row r="13" ht="49.9" customHeight="1" spans="1:3">
      <c r="A13" s="10" t="s">
        <v>1006</v>
      </c>
      <c r="B13" s="10"/>
      <c r="C13" s="10"/>
    </row>
  </sheetData>
  <mergeCells count="11">
    <mergeCell ref="A2:C2"/>
    <mergeCell ref="A4:B4"/>
    <mergeCell ref="A5:B5"/>
    <mergeCell ref="A6:B6"/>
    <mergeCell ref="A7:B7"/>
    <mergeCell ref="A8:B8"/>
    <mergeCell ref="A9:B9"/>
    <mergeCell ref="A10:B10"/>
    <mergeCell ref="A11:B11"/>
    <mergeCell ref="A12:B12"/>
    <mergeCell ref="A13:C13"/>
  </mergeCells>
  <pageMargins left="0.75" right="0.75" top="1" bottom="1" header="0.511805555555556" footer="0.511805555555556"/>
  <pageSetup paperSize="9" orientation="landscape"/>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B32" sqref="B32"/>
    </sheetView>
  </sheetViews>
  <sheetFormatPr defaultColWidth="8.75" defaultRowHeight="14.25" outlineLevelCol="2"/>
  <cols>
    <col min="1" max="1" width="19.875" style="1" customWidth="1"/>
    <col min="2" max="2" width="33.875" style="1" customWidth="1"/>
    <col min="3" max="3" width="35.125" style="1" customWidth="1"/>
    <col min="4" max="16384" width="8.75" style="1"/>
  </cols>
  <sheetData>
    <row r="1" spans="1:1">
      <c r="A1" s="1" t="s">
        <v>1019</v>
      </c>
    </row>
    <row r="2" ht="29.45" customHeight="1" spans="1:3">
      <c r="A2" s="2" t="s">
        <v>1020</v>
      </c>
      <c r="B2" s="2"/>
      <c r="C2" s="2"/>
    </row>
    <row r="3" ht="19" customHeight="1" spans="1:3">
      <c r="A3" s="3"/>
      <c r="B3" s="4"/>
      <c r="C3" s="5" t="s">
        <v>63</v>
      </c>
    </row>
    <row r="4" ht="21" customHeight="1" spans="1:3">
      <c r="A4" s="6" t="s">
        <v>996</v>
      </c>
      <c r="B4" s="6"/>
      <c r="C4" s="6" t="s">
        <v>664</v>
      </c>
    </row>
    <row r="5" ht="21" customHeight="1" spans="1:3">
      <c r="A5" s="7" t="s">
        <v>1012</v>
      </c>
      <c r="B5" s="7"/>
      <c r="C5" s="8"/>
    </row>
    <row r="6" ht="21" customHeight="1" spans="1:3">
      <c r="A6" s="7" t="s">
        <v>1013</v>
      </c>
      <c r="B6" s="7"/>
      <c r="C6" s="8"/>
    </row>
    <row r="7" ht="21" customHeight="1" spans="1:3">
      <c r="A7" s="7" t="s">
        <v>1014</v>
      </c>
      <c r="B7" s="7"/>
      <c r="C7" s="8"/>
    </row>
    <row r="8" ht="21" customHeight="1" spans="1:3">
      <c r="A8" s="7" t="s">
        <v>1015</v>
      </c>
      <c r="B8" s="7"/>
      <c r="C8" s="8"/>
    </row>
    <row r="9" ht="21" customHeight="1" spans="1:3">
      <c r="A9" s="6" t="s">
        <v>1001</v>
      </c>
      <c r="B9" s="6"/>
      <c r="C9" s="6" t="s">
        <v>664</v>
      </c>
    </row>
    <row r="10" ht="21" customHeight="1" spans="1:3">
      <c r="A10" s="7" t="s">
        <v>1016</v>
      </c>
      <c r="B10" s="7"/>
      <c r="C10" s="9"/>
    </row>
    <row r="11" ht="21" customHeight="1" spans="1:3">
      <c r="A11" s="7" t="s">
        <v>1017</v>
      </c>
      <c r="B11" s="7"/>
      <c r="C11" s="9"/>
    </row>
    <row r="12" ht="21" customHeight="1" spans="1:3">
      <c r="A12" s="7" t="s">
        <v>1018</v>
      </c>
      <c r="B12" s="7"/>
      <c r="C12" s="9"/>
    </row>
    <row r="13" ht="49.9" customHeight="1" spans="1:3">
      <c r="A13" s="10" t="s">
        <v>1006</v>
      </c>
      <c r="B13" s="10"/>
      <c r="C13" s="10"/>
    </row>
  </sheetData>
  <mergeCells count="11">
    <mergeCell ref="A2:C2"/>
    <mergeCell ref="A4:B4"/>
    <mergeCell ref="A5:B5"/>
    <mergeCell ref="A6:B6"/>
    <mergeCell ref="A7:B7"/>
    <mergeCell ref="A8:B8"/>
    <mergeCell ref="A9:B9"/>
    <mergeCell ref="A10:B10"/>
    <mergeCell ref="A11:B11"/>
    <mergeCell ref="A12:B12"/>
    <mergeCell ref="A13:C13"/>
  </mergeCells>
  <pageMargins left="0.75" right="0.75" top="1" bottom="1" header="0.511805555555556" footer="0.511805555555556"/>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D46"/>
  <sheetViews>
    <sheetView showZeros="0" workbookViewId="0">
      <selection activeCell="H32" sqref="H32"/>
    </sheetView>
  </sheetViews>
  <sheetFormatPr defaultColWidth="9" defaultRowHeight="14.25" outlineLevelCol="3"/>
  <cols>
    <col min="1" max="1" width="38.375" customWidth="1"/>
    <col min="2" max="2" width="12.125" style="122" customWidth="1"/>
    <col min="3" max="3" width="13.375" customWidth="1"/>
    <col min="4" max="4" width="15.125" style="275" customWidth="1"/>
  </cols>
  <sheetData>
    <row r="1" ht="18" customHeight="1" spans="1:2">
      <c r="A1" s="261" t="s">
        <v>108</v>
      </c>
      <c r="B1" s="276"/>
    </row>
    <row r="2" ht="25" customHeight="1" spans="1:4">
      <c r="A2" s="229" t="s">
        <v>109</v>
      </c>
      <c r="B2" s="229"/>
      <c r="C2" s="229"/>
      <c r="D2" s="277"/>
    </row>
    <row r="3" spans="1:4">
      <c r="A3" s="231"/>
      <c r="B3" s="276"/>
      <c r="D3" s="278" t="s">
        <v>63</v>
      </c>
    </row>
    <row r="4" ht="42.6" customHeight="1" spans="1:4">
      <c r="A4" s="16" t="s">
        <v>110</v>
      </c>
      <c r="B4" s="16" t="s">
        <v>65</v>
      </c>
      <c r="C4" s="158" t="s">
        <v>66</v>
      </c>
      <c r="D4" s="148" t="s">
        <v>67</v>
      </c>
    </row>
    <row r="5" spans="1:4">
      <c r="A5" s="19" t="s">
        <v>111</v>
      </c>
      <c r="B5" s="279">
        <f>24605-500</f>
        <v>24105</v>
      </c>
      <c r="C5" s="21">
        <v>17892</v>
      </c>
      <c r="D5" s="151">
        <f>+B5/C5</f>
        <v>1.3473</v>
      </c>
    </row>
    <row r="6" spans="1:4">
      <c r="A6" s="19" t="s">
        <v>112</v>
      </c>
      <c r="B6" s="280"/>
      <c r="C6" s="21"/>
      <c r="D6" s="151"/>
    </row>
    <row r="7" spans="1:4">
      <c r="A7" s="19" t="s">
        <v>113</v>
      </c>
      <c r="B7" s="280"/>
      <c r="C7" s="21">
        <v>0</v>
      </c>
      <c r="D7" s="151"/>
    </row>
    <row r="8" spans="1:4">
      <c r="A8" s="19" t="s">
        <v>114</v>
      </c>
      <c r="B8" s="280">
        <v>11351</v>
      </c>
      <c r="C8" s="21">
        <v>10723</v>
      </c>
      <c r="D8" s="151">
        <f t="shared" ref="D6:D46" si="0">+B8/C8</f>
        <v>1.0586</v>
      </c>
    </row>
    <row r="9" spans="1:4">
      <c r="A9" s="19" t="s">
        <v>115</v>
      </c>
      <c r="B9" s="280">
        <v>75598</v>
      </c>
      <c r="C9" s="21">
        <v>71550</v>
      </c>
      <c r="D9" s="151">
        <f t="shared" si="0"/>
        <v>1.0566</v>
      </c>
    </row>
    <row r="10" spans="1:4">
      <c r="A10" s="19" t="s">
        <v>116</v>
      </c>
      <c r="B10" s="280">
        <v>3943</v>
      </c>
      <c r="C10" s="21">
        <v>10357</v>
      </c>
      <c r="D10" s="151">
        <f t="shared" si="0"/>
        <v>0.3807</v>
      </c>
    </row>
    <row r="11" spans="1:4">
      <c r="A11" s="19" t="s">
        <v>117</v>
      </c>
      <c r="B11" s="280">
        <v>7226</v>
      </c>
      <c r="C11" s="21">
        <v>6656</v>
      </c>
      <c r="D11" s="151">
        <f t="shared" si="0"/>
        <v>1.0856</v>
      </c>
    </row>
    <row r="12" spans="1:4">
      <c r="A12" s="19" t="s">
        <v>118</v>
      </c>
      <c r="B12" s="280">
        <v>61685</v>
      </c>
      <c r="C12" s="21">
        <v>57929</v>
      </c>
      <c r="D12" s="151">
        <f t="shared" si="0"/>
        <v>1.0648</v>
      </c>
    </row>
    <row r="13" spans="1:4">
      <c r="A13" s="19" t="s">
        <v>119</v>
      </c>
      <c r="B13" s="280">
        <v>21355</v>
      </c>
      <c r="C13" s="21">
        <v>19834</v>
      </c>
      <c r="D13" s="151">
        <f t="shared" si="0"/>
        <v>1.0767</v>
      </c>
    </row>
    <row r="14" spans="1:4">
      <c r="A14" s="19" t="s">
        <v>120</v>
      </c>
      <c r="B14" s="280">
        <v>14832</v>
      </c>
      <c r="C14" s="21">
        <v>21368</v>
      </c>
      <c r="D14" s="151">
        <f t="shared" si="0"/>
        <v>0.6941</v>
      </c>
    </row>
    <row r="15" spans="1:4">
      <c r="A15" s="19" t="s">
        <v>121</v>
      </c>
      <c r="B15" s="280">
        <v>9631</v>
      </c>
      <c r="C15" s="21">
        <v>5674</v>
      </c>
      <c r="D15" s="151">
        <f t="shared" si="0"/>
        <v>1.6974</v>
      </c>
    </row>
    <row r="16" spans="1:4">
      <c r="A16" s="19" t="s">
        <v>122</v>
      </c>
      <c r="B16" s="280">
        <v>53924</v>
      </c>
      <c r="C16" s="21">
        <v>74377</v>
      </c>
      <c r="D16" s="151">
        <f t="shared" si="0"/>
        <v>0.725</v>
      </c>
    </row>
    <row r="17" spans="1:4">
      <c r="A17" s="19" t="s">
        <v>123</v>
      </c>
      <c r="B17" s="280">
        <v>10655</v>
      </c>
      <c r="C17" s="21">
        <v>4525</v>
      </c>
      <c r="D17" s="151">
        <f t="shared" si="0"/>
        <v>2.3547</v>
      </c>
    </row>
    <row r="18" spans="1:4">
      <c r="A18" s="19" t="s">
        <v>124</v>
      </c>
      <c r="B18" s="280">
        <v>29059</v>
      </c>
      <c r="C18" s="21">
        <v>19892</v>
      </c>
      <c r="D18" s="151">
        <f t="shared" si="0"/>
        <v>1.4608</v>
      </c>
    </row>
    <row r="19" spans="1:4">
      <c r="A19" s="19" t="s">
        <v>125</v>
      </c>
      <c r="B19" s="280">
        <v>2642</v>
      </c>
      <c r="C19" s="21">
        <v>2668</v>
      </c>
      <c r="D19" s="151">
        <f t="shared" si="0"/>
        <v>0.9903</v>
      </c>
    </row>
    <row r="20" spans="1:4">
      <c r="A20" s="19" t="s">
        <v>126</v>
      </c>
      <c r="B20" s="280">
        <v>173</v>
      </c>
      <c r="C20" s="21"/>
      <c r="D20" s="151">
        <v>1</v>
      </c>
    </row>
    <row r="21" spans="1:4">
      <c r="A21" s="19" t="s">
        <v>127</v>
      </c>
      <c r="B21" s="280"/>
      <c r="C21" s="21"/>
      <c r="D21" s="151"/>
    </row>
    <row r="22" spans="1:4">
      <c r="A22" s="19" t="s">
        <v>128</v>
      </c>
      <c r="B22" s="280">
        <v>3076</v>
      </c>
      <c r="C22" s="21">
        <v>2557</v>
      </c>
      <c r="D22" s="151">
        <f t="shared" si="0"/>
        <v>1.203</v>
      </c>
    </row>
    <row r="23" spans="1:4">
      <c r="A23" s="19" t="s">
        <v>129</v>
      </c>
      <c r="B23" s="280">
        <v>2984</v>
      </c>
      <c r="C23" s="21">
        <v>2732</v>
      </c>
      <c r="D23" s="151">
        <f t="shared" si="0"/>
        <v>1.0922</v>
      </c>
    </row>
    <row r="24" spans="1:4">
      <c r="A24" s="19" t="s">
        <v>130</v>
      </c>
      <c r="B24" s="280">
        <v>1134</v>
      </c>
      <c r="C24" s="21">
        <v>555</v>
      </c>
      <c r="D24" s="151">
        <f t="shared" si="0"/>
        <v>2.0432</v>
      </c>
    </row>
    <row r="25" spans="1:4">
      <c r="A25" s="19" t="s">
        <v>131</v>
      </c>
      <c r="B25" s="280">
        <v>1843</v>
      </c>
      <c r="C25" s="21">
        <v>2226</v>
      </c>
      <c r="D25" s="151">
        <f t="shared" si="0"/>
        <v>0.8279</v>
      </c>
    </row>
    <row r="26" spans="1:4">
      <c r="A26" s="19" t="s">
        <v>132</v>
      </c>
      <c r="B26" s="280">
        <v>4000</v>
      </c>
      <c r="C26" s="21">
        <v>2400</v>
      </c>
      <c r="D26" s="151">
        <f t="shared" si="0"/>
        <v>1.6667</v>
      </c>
    </row>
    <row r="27" spans="1:4">
      <c r="A27" s="19" t="s">
        <v>133</v>
      </c>
      <c r="B27" s="280">
        <v>23707</v>
      </c>
      <c r="C27" s="21">
        <v>21830</v>
      </c>
      <c r="D27" s="151">
        <f t="shared" si="0"/>
        <v>1.086</v>
      </c>
    </row>
    <row r="28" spans="1:4">
      <c r="A28" s="19" t="s">
        <v>134</v>
      </c>
      <c r="B28" s="280">
        <v>12797</v>
      </c>
      <c r="C28" s="21">
        <v>9951</v>
      </c>
      <c r="D28" s="151">
        <f t="shared" si="0"/>
        <v>1.286</v>
      </c>
    </row>
    <row r="29" spans="1:4">
      <c r="A29" s="19" t="s">
        <v>135</v>
      </c>
      <c r="B29" s="280">
        <v>80</v>
      </c>
      <c r="C29" s="21">
        <v>66</v>
      </c>
      <c r="D29" s="151">
        <f t="shared" si="0"/>
        <v>1.2121</v>
      </c>
    </row>
    <row r="30" spans="1:4">
      <c r="A30" s="250" t="s">
        <v>136</v>
      </c>
      <c r="B30" s="250">
        <f>SUM(B5:B29)</f>
        <v>375800</v>
      </c>
      <c r="C30" s="17">
        <v>365762</v>
      </c>
      <c r="D30" s="148">
        <f t="shared" si="0"/>
        <v>1.0274</v>
      </c>
    </row>
    <row r="31" spans="1:4">
      <c r="A31" s="251" t="s">
        <v>137</v>
      </c>
      <c r="B31" s="250">
        <v>12371</v>
      </c>
      <c r="C31" s="17">
        <v>2400</v>
      </c>
      <c r="D31" s="148">
        <f t="shared" si="0"/>
        <v>5.1546</v>
      </c>
    </row>
    <row r="32" spans="1:4">
      <c r="A32" s="251" t="s">
        <v>138</v>
      </c>
      <c r="B32" s="250">
        <f>+B33+B37+B38+B39+B40+B41+B42+B43+B44+B45</f>
        <v>29469</v>
      </c>
      <c r="C32" s="250">
        <v>24494</v>
      </c>
      <c r="D32" s="148">
        <f t="shared" si="0"/>
        <v>1.2031</v>
      </c>
    </row>
    <row r="33" spans="1:4">
      <c r="A33" s="253" t="s">
        <v>139</v>
      </c>
      <c r="B33" s="281">
        <f>+B34+B35+B36</f>
        <v>14495</v>
      </c>
      <c r="C33" s="282">
        <v>15442</v>
      </c>
      <c r="D33" s="151">
        <f t="shared" si="0"/>
        <v>0.9387</v>
      </c>
    </row>
    <row r="34" spans="1:4">
      <c r="A34" s="253" t="s">
        <v>140</v>
      </c>
      <c r="B34" s="281"/>
      <c r="C34" s="282"/>
      <c r="D34" s="151"/>
    </row>
    <row r="35" spans="1:4">
      <c r="A35" s="255" t="s">
        <v>141</v>
      </c>
      <c r="B35" s="281">
        <f>13995+500</f>
        <v>14495</v>
      </c>
      <c r="C35" s="282">
        <v>15442</v>
      </c>
      <c r="D35" s="151">
        <f t="shared" si="0"/>
        <v>0.9387</v>
      </c>
    </row>
    <row r="36" spans="1:4">
      <c r="A36" s="255" t="s">
        <v>142</v>
      </c>
      <c r="B36" s="281"/>
      <c r="C36" s="282"/>
      <c r="D36" s="151"/>
    </row>
    <row r="37" spans="1:4">
      <c r="A37" s="253" t="s">
        <v>143</v>
      </c>
      <c r="B37" s="281">
        <v>9910</v>
      </c>
      <c r="C37" s="266">
        <v>9052</v>
      </c>
      <c r="D37" s="151">
        <f t="shared" si="0"/>
        <v>1.0948</v>
      </c>
    </row>
    <row r="38" spans="1:4">
      <c r="A38" s="283" t="s">
        <v>144</v>
      </c>
      <c r="B38" s="281"/>
      <c r="C38" s="284"/>
      <c r="D38" s="151"/>
    </row>
    <row r="39" spans="1:4">
      <c r="A39" s="255" t="s">
        <v>145</v>
      </c>
      <c r="B39" s="281"/>
      <c r="C39" s="284"/>
      <c r="D39" s="151"/>
    </row>
    <row r="40" spans="1:4">
      <c r="A40" s="285" t="s">
        <v>146</v>
      </c>
      <c r="B40" s="281"/>
      <c r="C40" s="266"/>
      <c r="D40" s="151"/>
    </row>
    <row r="41" spans="1:4">
      <c r="A41" s="286" t="s">
        <v>147</v>
      </c>
      <c r="B41" s="281"/>
      <c r="C41" s="284"/>
      <c r="D41" s="151"/>
    </row>
    <row r="42" spans="1:4">
      <c r="A42" s="286" t="s">
        <v>148</v>
      </c>
      <c r="B42" s="281"/>
      <c r="C42" s="284"/>
      <c r="D42" s="151"/>
    </row>
    <row r="43" spans="1:4">
      <c r="A43" s="286" t="s">
        <v>149</v>
      </c>
      <c r="B43" s="281"/>
      <c r="C43" s="266"/>
      <c r="D43" s="151"/>
    </row>
    <row r="44" spans="1:4">
      <c r="A44" s="259" t="s">
        <v>150</v>
      </c>
      <c r="B44" s="281">
        <v>5064</v>
      </c>
      <c r="C44" s="266"/>
      <c r="D44" s="151">
        <v>1</v>
      </c>
    </row>
    <row r="45" spans="1:4">
      <c r="A45" s="20" t="s">
        <v>151</v>
      </c>
      <c r="B45" s="281"/>
      <c r="C45" s="284"/>
      <c r="D45" s="151"/>
    </row>
    <row r="46" spans="1:4">
      <c r="A46" s="250" t="s">
        <v>152</v>
      </c>
      <c r="B46" s="250">
        <f>+B30+B31+B32</f>
        <v>417640</v>
      </c>
      <c r="C46" s="250">
        <v>392656</v>
      </c>
      <c r="D46" s="148">
        <f t="shared" si="0"/>
        <v>1.0636</v>
      </c>
    </row>
  </sheetData>
  <mergeCells count="1">
    <mergeCell ref="A2:D2"/>
  </mergeCells>
  <pageMargins left="0.707638888888889" right="0.707638888888889" top="0.747916666666667" bottom="0.747916666666667" header="0.313888888888889" footer="0.313888888888889"/>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0"/>
  <sheetViews>
    <sheetView workbookViewId="0">
      <selection activeCell="H32" sqref="H32"/>
    </sheetView>
  </sheetViews>
  <sheetFormatPr defaultColWidth="9" defaultRowHeight="14.25" outlineLevelCol="6"/>
  <cols>
    <col min="1" max="1" width="44.625" customWidth="1"/>
    <col min="2" max="2" width="12.125" customWidth="1"/>
    <col min="3" max="3" width="14" customWidth="1"/>
    <col min="4" max="4" width="15.125" customWidth="1"/>
  </cols>
  <sheetData>
    <row r="1" ht="18" customHeight="1" spans="1:2">
      <c r="A1" s="261" t="s">
        <v>153</v>
      </c>
      <c r="B1" s="262"/>
    </row>
    <row r="2" ht="31" customHeight="1" spans="1:4">
      <c r="A2" s="229" t="s">
        <v>154</v>
      </c>
      <c r="B2" s="229"/>
      <c r="C2" s="229"/>
      <c r="D2" s="229"/>
    </row>
    <row r="3" spans="1:4">
      <c r="A3" s="231"/>
      <c r="B3" s="262"/>
      <c r="D3" s="216" t="s">
        <v>63</v>
      </c>
    </row>
    <row r="4" ht="44.45" customHeight="1" spans="1:4">
      <c r="A4" s="263" t="s">
        <v>64</v>
      </c>
      <c r="B4" s="145" t="s">
        <v>65</v>
      </c>
      <c r="C4" s="158" t="s">
        <v>66</v>
      </c>
      <c r="D4" s="17" t="s">
        <v>67</v>
      </c>
    </row>
    <row r="5" spans="1:4">
      <c r="A5" s="264" t="s">
        <v>68</v>
      </c>
      <c r="B5" s="265"/>
      <c r="C5" s="266"/>
      <c r="D5" s="266"/>
    </row>
    <row r="6" spans="1:4">
      <c r="A6" s="267" t="s">
        <v>69</v>
      </c>
      <c r="B6" s="265"/>
      <c r="C6" s="266"/>
      <c r="D6" s="266"/>
    </row>
    <row r="7" spans="1:4">
      <c r="A7" s="267" t="s">
        <v>70</v>
      </c>
      <c r="B7" s="265"/>
      <c r="C7" s="266"/>
      <c r="D7" s="266"/>
    </row>
    <row r="8" spans="1:4">
      <c r="A8" s="267" t="s">
        <v>71</v>
      </c>
      <c r="B8" s="265"/>
      <c r="C8" s="266"/>
      <c r="D8" s="266"/>
    </row>
    <row r="9" spans="1:7">
      <c r="A9" s="267" t="s">
        <v>72</v>
      </c>
      <c r="B9" s="265"/>
      <c r="C9" s="266"/>
      <c r="D9" s="266"/>
      <c r="G9" s="150"/>
    </row>
    <row r="10" spans="1:4">
      <c r="A10" s="267" t="s">
        <v>73</v>
      </c>
      <c r="B10" s="265"/>
      <c r="C10" s="266"/>
      <c r="D10" s="266"/>
    </row>
    <row r="11" spans="1:4">
      <c r="A11" s="267" t="s">
        <v>74</v>
      </c>
      <c r="B11" s="265"/>
      <c r="C11" s="266"/>
      <c r="D11" s="266"/>
    </row>
    <row r="12" spans="1:4">
      <c r="A12" s="267" t="s">
        <v>75</v>
      </c>
      <c r="B12" s="265"/>
      <c r="C12" s="266"/>
      <c r="D12" s="266"/>
    </row>
    <row r="13" spans="1:4">
      <c r="A13" s="267" t="s">
        <v>76</v>
      </c>
      <c r="B13" s="265"/>
      <c r="C13" s="266"/>
      <c r="D13" s="266"/>
    </row>
    <row r="14" spans="1:4">
      <c r="A14" s="267" t="s">
        <v>77</v>
      </c>
      <c r="B14" s="265"/>
      <c r="C14" s="266"/>
      <c r="D14" s="266"/>
    </row>
    <row r="15" spans="1:4">
      <c r="A15" s="267" t="s">
        <v>78</v>
      </c>
      <c r="B15" s="265"/>
      <c r="C15" s="266"/>
      <c r="D15" s="266"/>
    </row>
    <row r="16" spans="1:4">
      <c r="A16" s="267" t="s">
        <v>79</v>
      </c>
      <c r="B16" s="265"/>
      <c r="C16" s="266"/>
      <c r="D16" s="266"/>
    </row>
    <row r="17" spans="1:4">
      <c r="A17" s="267" t="s">
        <v>80</v>
      </c>
      <c r="B17" s="265"/>
      <c r="C17" s="266"/>
      <c r="D17" s="266"/>
    </row>
    <row r="18" spans="1:4">
      <c r="A18" s="267" t="s">
        <v>81</v>
      </c>
      <c r="B18" s="265"/>
      <c r="C18" s="266"/>
      <c r="D18" s="266"/>
    </row>
    <row r="19" spans="1:4">
      <c r="A19" s="267" t="s">
        <v>82</v>
      </c>
      <c r="B19" s="265"/>
      <c r="C19" s="266"/>
      <c r="D19" s="266"/>
    </row>
    <row r="20" spans="1:4">
      <c r="A20" s="267" t="s">
        <v>83</v>
      </c>
      <c r="B20" s="265"/>
      <c r="C20" s="266"/>
      <c r="D20" s="266"/>
    </row>
    <row r="21" spans="1:4">
      <c r="A21" s="267" t="s">
        <v>155</v>
      </c>
      <c r="B21" s="265"/>
      <c r="C21" s="266"/>
      <c r="D21" s="266"/>
    </row>
    <row r="22" spans="1:4">
      <c r="A22" s="264" t="s">
        <v>85</v>
      </c>
      <c r="B22" s="265"/>
      <c r="C22" s="266"/>
      <c r="D22" s="266"/>
    </row>
    <row r="23" spans="1:4">
      <c r="A23" s="267" t="s">
        <v>86</v>
      </c>
      <c r="B23" s="265"/>
      <c r="C23" s="266"/>
      <c r="D23" s="266"/>
    </row>
    <row r="24" spans="1:4">
      <c r="A24" s="267" t="s">
        <v>87</v>
      </c>
      <c r="B24" s="265"/>
      <c r="C24" s="266"/>
      <c r="D24" s="266"/>
    </row>
    <row r="25" spans="1:4">
      <c r="A25" s="267" t="s">
        <v>88</v>
      </c>
      <c r="B25" s="265"/>
      <c r="C25" s="266"/>
      <c r="D25" s="266"/>
    </row>
    <row r="26" spans="1:4">
      <c r="A26" s="267" t="s">
        <v>89</v>
      </c>
      <c r="B26" s="265"/>
      <c r="C26" s="266"/>
      <c r="D26" s="266"/>
    </row>
    <row r="27" spans="1:4">
      <c r="A27" s="267" t="s">
        <v>90</v>
      </c>
      <c r="B27" s="265"/>
      <c r="C27" s="266"/>
      <c r="D27" s="266"/>
    </row>
    <row r="28" spans="1:4">
      <c r="A28" s="267" t="s">
        <v>91</v>
      </c>
      <c r="B28" s="265"/>
      <c r="C28" s="266"/>
      <c r="D28" s="266"/>
    </row>
    <row r="29" spans="1:4">
      <c r="A29" s="267" t="s">
        <v>92</v>
      </c>
      <c r="B29" s="265"/>
      <c r="C29" s="266"/>
      <c r="D29" s="266"/>
    </row>
    <row r="30" spans="1:4">
      <c r="A30" s="267" t="s">
        <v>93</v>
      </c>
      <c r="B30" s="265"/>
      <c r="C30" s="266"/>
      <c r="D30" s="266"/>
    </row>
    <row r="31" spans="1:4">
      <c r="A31" s="268" t="s">
        <v>94</v>
      </c>
      <c r="B31" s="265"/>
      <c r="C31" s="266"/>
      <c r="D31" s="266"/>
    </row>
    <row r="32" spans="1:4">
      <c r="A32" s="269" t="s">
        <v>95</v>
      </c>
      <c r="B32" s="265"/>
      <c r="C32" s="266"/>
      <c r="D32" s="266"/>
    </row>
    <row r="33" spans="1:4">
      <c r="A33" s="269" t="s">
        <v>96</v>
      </c>
      <c r="B33" s="265"/>
      <c r="C33" s="266"/>
      <c r="D33" s="266"/>
    </row>
    <row r="34" spans="1:4">
      <c r="A34" s="270" t="s">
        <v>97</v>
      </c>
      <c r="B34" s="265"/>
      <c r="C34" s="266"/>
      <c r="D34" s="266"/>
    </row>
    <row r="35" spans="1:4">
      <c r="A35" s="271" t="s">
        <v>98</v>
      </c>
      <c r="B35" s="265"/>
      <c r="C35" s="12"/>
      <c r="D35" s="266"/>
    </row>
    <row r="36" spans="1:4">
      <c r="A36" s="271" t="s">
        <v>99</v>
      </c>
      <c r="B36" s="265"/>
      <c r="C36" s="266"/>
      <c r="D36" s="266"/>
    </row>
    <row r="37" spans="1:4">
      <c r="A37" s="271" t="s">
        <v>100</v>
      </c>
      <c r="B37" s="265"/>
      <c r="C37" s="266"/>
      <c r="D37" s="266"/>
    </row>
    <row r="38" spans="1:4">
      <c r="A38" s="272" t="s">
        <v>101</v>
      </c>
      <c r="B38" s="265"/>
      <c r="C38" s="266"/>
      <c r="D38" s="266"/>
    </row>
    <row r="39" spans="1:4">
      <c r="A39" s="273" t="s">
        <v>102</v>
      </c>
      <c r="B39" s="265"/>
      <c r="C39" s="266"/>
      <c r="D39" s="266"/>
    </row>
    <row r="40" spans="1:4">
      <c r="A40" s="273" t="s">
        <v>103</v>
      </c>
      <c r="B40" s="265"/>
      <c r="C40" s="266"/>
      <c r="D40" s="266"/>
    </row>
    <row r="41" spans="1:4">
      <c r="A41" s="270" t="s">
        <v>104</v>
      </c>
      <c r="B41" s="265"/>
      <c r="C41" s="266"/>
      <c r="D41" s="266"/>
    </row>
    <row r="42" spans="1:4">
      <c r="A42" s="274" t="s">
        <v>156</v>
      </c>
      <c r="B42" s="265"/>
      <c r="C42" s="266"/>
      <c r="D42" s="266"/>
    </row>
    <row r="43" spans="1:4">
      <c r="A43" s="273" t="s">
        <v>106</v>
      </c>
      <c r="B43" s="265"/>
      <c r="C43" s="266"/>
      <c r="D43" s="266"/>
    </row>
    <row r="44" spans="1:4">
      <c r="A44" s="268" t="s">
        <v>107</v>
      </c>
      <c r="B44" s="265"/>
      <c r="C44" s="266"/>
      <c r="D44" s="266"/>
    </row>
    <row r="45" spans="1:2">
      <c r="A45" s="227"/>
      <c r="B45" s="262"/>
    </row>
    <row r="46" spans="1:2">
      <c r="A46" s="227"/>
      <c r="B46" s="262"/>
    </row>
    <row r="47" spans="1:2">
      <c r="A47" s="227"/>
      <c r="B47" s="262"/>
    </row>
    <row r="48" spans="1:2">
      <c r="A48" s="262"/>
      <c r="B48" s="262"/>
    </row>
    <row r="49" spans="1:2">
      <c r="A49" s="262"/>
      <c r="B49" s="262"/>
    </row>
    <row r="50" spans="1:2">
      <c r="A50" s="262"/>
      <c r="B50" s="262"/>
    </row>
  </sheetData>
  <mergeCells count="1">
    <mergeCell ref="A2:D2"/>
  </mergeCells>
  <pageMargins left="0.707638888888889" right="0.707638888888889" top="0.747916666666667" bottom="0.747916666666667" header="0.313888888888889" footer="0.313888888888889"/>
  <pageSetup paperSize="9" scale="95"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0"/>
  <sheetViews>
    <sheetView showZeros="0" workbookViewId="0">
      <pane ySplit="4" topLeftCell="A5" activePane="bottomLeft" state="frozen"/>
      <selection/>
      <selection pane="bottomLeft" activeCell="H32" sqref="H32"/>
    </sheetView>
  </sheetViews>
  <sheetFormatPr defaultColWidth="9" defaultRowHeight="14.25" outlineLevelCol="3"/>
  <cols>
    <col min="1" max="1" width="57.25" style="225" customWidth="1"/>
    <col min="2" max="3" width="12.125" style="226" customWidth="1"/>
    <col min="4" max="4" width="15.125" customWidth="1"/>
  </cols>
  <sheetData>
    <row r="1" spans="1:2">
      <c r="A1" s="227" t="s">
        <v>157</v>
      </c>
      <c r="B1" s="228"/>
    </row>
    <row r="2" ht="30" customHeight="1" spans="1:4">
      <c r="A2" s="229" t="s">
        <v>158</v>
      </c>
      <c r="B2" s="230"/>
      <c r="C2" s="230"/>
      <c r="D2" s="229"/>
    </row>
    <row r="3" spans="1:4">
      <c r="A3" s="231"/>
      <c r="B3" s="228"/>
      <c r="D3" s="216" t="s">
        <v>63</v>
      </c>
    </row>
    <row r="4" ht="27" spans="1:4">
      <c r="A4" s="16" t="s">
        <v>110</v>
      </c>
      <c r="B4" s="232" t="s">
        <v>65</v>
      </c>
      <c r="C4" s="17" t="s">
        <v>66</v>
      </c>
      <c r="D4" s="17" t="s">
        <v>67</v>
      </c>
    </row>
    <row r="5" s="121" customFormat="1" ht="20" customHeight="1" spans="1:4">
      <c r="A5" s="233" t="s">
        <v>159</v>
      </c>
      <c r="B5" s="234">
        <v>24105</v>
      </c>
      <c r="C5" s="235">
        <v>17892</v>
      </c>
      <c r="D5" s="236">
        <f>+B5/C5</f>
        <v>1.3473</v>
      </c>
    </row>
    <row r="6" s="12" customFormat="1" spans="1:4">
      <c r="A6" s="237" t="s">
        <v>160</v>
      </c>
      <c r="B6" s="238">
        <v>1031</v>
      </c>
      <c r="C6" s="239">
        <v>561</v>
      </c>
      <c r="D6" s="240">
        <f>+B6/C6</f>
        <v>1.8378</v>
      </c>
    </row>
    <row r="7" s="12" customFormat="1" spans="1:4">
      <c r="A7" s="237" t="s">
        <v>161</v>
      </c>
      <c r="B7" s="238">
        <v>1020</v>
      </c>
      <c r="C7" s="239">
        <v>539</v>
      </c>
      <c r="D7" s="240">
        <f>+B7/C7</f>
        <v>1.8924</v>
      </c>
    </row>
    <row r="8" s="12" customFormat="1" spans="1:4">
      <c r="A8" s="237" t="s">
        <v>162</v>
      </c>
      <c r="B8" s="238">
        <v>12</v>
      </c>
      <c r="C8" s="239">
        <v>12</v>
      </c>
      <c r="D8" s="240">
        <f>+B8/C8</f>
        <v>1</v>
      </c>
    </row>
    <row r="9" s="12" customFormat="1" spans="1:4">
      <c r="A9" s="237" t="s">
        <v>163</v>
      </c>
      <c r="B9" s="238"/>
      <c r="C9" s="239">
        <v>11</v>
      </c>
      <c r="D9" s="240">
        <v>-1</v>
      </c>
    </row>
    <row r="10" s="12" customFormat="1" spans="1:4">
      <c r="A10" s="237" t="s">
        <v>164</v>
      </c>
      <c r="B10" s="238">
        <v>615</v>
      </c>
      <c r="C10" s="239">
        <v>530</v>
      </c>
      <c r="D10" s="240">
        <f>+B10/C10</f>
        <v>1.1604</v>
      </c>
    </row>
    <row r="11" s="12" customFormat="1" spans="1:4">
      <c r="A11" s="237" t="s">
        <v>165</v>
      </c>
      <c r="B11" s="238">
        <v>609</v>
      </c>
      <c r="C11" s="239">
        <v>506</v>
      </c>
      <c r="D11" s="240">
        <f>+B11/C11</f>
        <v>1.2036</v>
      </c>
    </row>
    <row r="12" s="12" customFormat="1" spans="1:4">
      <c r="A12" s="237" t="s">
        <v>166</v>
      </c>
      <c r="B12" s="238">
        <v>6</v>
      </c>
      <c r="C12" s="239">
        <v>6</v>
      </c>
      <c r="D12" s="240">
        <f>+B12/C12</f>
        <v>1</v>
      </c>
    </row>
    <row r="13" s="12" customFormat="1" spans="1:4">
      <c r="A13" s="237" t="s">
        <v>167</v>
      </c>
      <c r="B13" s="238"/>
      <c r="C13" s="239">
        <v>18</v>
      </c>
      <c r="D13" s="240">
        <v>-1</v>
      </c>
    </row>
    <row r="14" s="12" customFormat="1" spans="1:4">
      <c r="A14" s="237" t="s">
        <v>168</v>
      </c>
      <c r="B14" s="238">
        <v>2073</v>
      </c>
      <c r="C14" s="239">
        <v>1665</v>
      </c>
      <c r="D14" s="240">
        <f t="shared" ref="D14:D22" si="0">+B14/C14</f>
        <v>1.245</v>
      </c>
    </row>
    <row r="15" s="12" customFormat="1" spans="1:4">
      <c r="A15" s="237" t="s">
        <v>169</v>
      </c>
      <c r="B15" s="238">
        <v>763</v>
      </c>
      <c r="C15" s="239">
        <v>1019</v>
      </c>
      <c r="D15" s="240">
        <f t="shared" si="0"/>
        <v>0.7488</v>
      </c>
    </row>
    <row r="16" s="12" customFormat="1" spans="1:4">
      <c r="A16" s="237" t="s">
        <v>170</v>
      </c>
      <c r="B16" s="238">
        <v>176</v>
      </c>
      <c r="C16" s="239">
        <v>145</v>
      </c>
      <c r="D16" s="240">
        <f t="shared" si="0"/>
        <v>1.2138</v>
      </c>
    </row>
    <row r="17" s="12" customFormat="1" spans="1:4">
      <c r="A17" s="237" t="s">
        <v>171</v>
      </c>
      <c r="B17" s="238">
        <v>340</v>
      </c>
      <c r="C17" s="239">
        <v>240</v>
      </c>
      <c r="D17" s="240">
        <f t="shared" si="0"/>
        <v>1.4167</v>
      </c>
    </row>
    <row r="18" s="12" customFormat="1" spans="1:4">
      <c r="A18" s="237" t="s">
        <v>172</v>
      </c>
      <c r="B18" s="238">
        <v>55</v>
      </c>
      <c r="C18" s="239">
        <v>45</v>
      </c>
      <c r="D18" s="240">
        <f t="shared" si="0"/>
        <v>1.2222</v>
      </c>
    </row>
    <row r="19" s="12" customFormat="1" spans="1:4">
      <c r="A19" s="237" t="s">
        <v>173</v>
      </c>
      <c r="B19" s="238">
        <v>239</v>
      </c>
      <c r="C19" s="239">
        <v>216</v>
      </c>
      <c r="D19" s="240">
        <f t="shared" si="0"/>
        <v>1.1065</v>
      </c>
    </row>
    <row r="20" s="12" customFormat="1" spans="1:4">
      <c r="A20" s="237" t="s">
        <v>174</v>
      </c>
      <c r="B20" s="238">
        <v>5958</v>
      </c>
      <c r="C20" s="239">
        <v>1742</v>
      </c>
      <c r="D20" s="240">
        <f t="shared" si="0"/>
        <v>3.4202</v>
      </c>
    </row>
    <row r="21" s="12" customFormat="1" spans="1:4">
      <c r="A21" s="237" t="s">
        <v>175</v>
      </c>
      <c r="B21" s="238">
        <v>5545</v>
      </c>
      <c r="C21" s="239">
        <v>1398</v>
      </c>
      <c r="D21" s="240">
        <f t="shared" si="0"/>
        <v>3.9664</v>
      </c>
    </row>
    <row r="22" s="12" customFormat="1" spans="1:4">
      <c r="A22" s="237" t="s">
        <v>176</v>
      </c>
      <c r="B22" s="238">
        <v>225</v>
      </c>
      <c r="C22" s="239">
        <v>232</v>
      </c>
      <c r="D22" s="240">
        <f t="shared" si="0"/>
        <v>0.9698</v>
      </c>
    </row>
    <row r="23" s="12" customFormat="1" spans="1:4">
      <c r="A23" s="237" t="s">
        <v>177</v>
      </c>
      <c r="B23" s="238">
        <v>59</v>
      </c>
      <c r="C23" s="239"/>
      <c r="D23" s="240">
        <v>1</v>
      </c>
    </row>
    <row r="24" s="12" customFormat="1" spans="1:4">
      <c r="A24" s="237" t="s">
        <v>178</v>
      </c>
      <c r="B24" s="238">
        <v>17</v>
      </c>
      <c r="C24" s="239">
        <v>5</v>
      </c>
      <c r="D24" s="240">
        <f t="shared" ref="D24:D39" si="1">+B24/C24</f>
        <v>3.4</v>
      </c>
    </row>
    <row r="25" s="12" customFormat="1" spans="1:4">
      <c r="A25" s="237" t="s">
        <v>179</v>
      </c>
      <c r="B25" s="238">
        <v>112</v>
      </c>
      <c r="C25" s="239">
        <v>107</v>
      </c>
      <c r="D25" s="240">
        <f t="shared" si="1"/>
        <v>1.0467</v>
      </c>
    </row>
    <row r="26" s="12" customFormat="1" spans="1:4">
      <c r="A26" s="237" t="s">
        <v>180</v>
      </c>
      <c r="B26" s="238">
        <v>537</v>
      </c>
      <c r="C26" s="239">
        <v>479</v>
      </c>
      <c r="D26" s="240">
        <f t="shared" si="1"/>
        <v>1.1211</v>
      </c>
    </row>
    <row r="27" s="12" customFormat="1" spans="1:4">
      <c r="A27" s="237" t="s">
        <v>181</v>
      </c>
      <c r="B27" s="238">
        <v>18</v>
      </c>
      <c r="C27" s="239">
        <v>18</v>
      </c>
      <c r="D27" s="240">
        <f t="shared" si="1"/>
        <v>1</v>
      </c>
    </row>
    <row r="28" s="12" customFormat="1" spans="1:4">
      <c r="A28" s="237" t="s">
        <v>182</v>
      </c>
      <c r="B28" s="238">
        <v>54</v>
      </c>
      <c r="C28" s="239">
        <v>36</v>
      </c>
      <c r="D28" s="240">
        <f t="shared" si="1"/>
        <v>1.5</v>
      </c>
    </row>
    <row r="29" s="12" customFormat="1" spans="1:4">
      <c r="A29" s="237" t="s">
        <v>183</v>
      </c>
      <c r="B29" s="238">
        <v>252</v>
      </c>
      <c r="C29" s="239">
        <v>221</v>
      </c>
      <c r="D29" s="240">
        <f t="shared" si="1"/>
        <v>1.1403</v>
      </c>
    </row>
    <row r="30" s="12" customFormat="1" spans="1:4">
      <c r="A30" s="237" t="s">
        <v>184</v>
      </c>
      <c r="B30" s="238">
        <v>31</v>
      </c>
      <c r="C30" s="239">
        <v>27</v>
      </c>
      <c r="D30" s="240">
        <f t="shared" si="1"/>
        <v>1.1481</v>
      </c>
    </row>
    <row r="31" s="12" customFormat="1" spans="1:4">
      <c r="A31" s="237" t="s">
        <v>185</v>
      </c>
      <c r="B31" s="238">
        <v>141</v>
      </c>
      <c r="C31" s="239">
        <v>143</v>
      </c>
      <c r="D31" s="240">
        <f t="shared" si="1"/>
        <v>0.986</v>
      </c>
    </row>
    <row r="32" s="12" customFormat="1" spans="1:4">
      <c r="A32" s="237" t="s">
        <v>186</v>
      </c>
      <c r="B32" s="238">
        <v>42</v>
      </c>
      <c r="C32" s="239">
        <v>35</v>
      </c>
      <c r="D32" s="240">
        <f t="shared" si="1"/>
        <v>1.2</v>
      </c>
    </row>
    <row r="33" s="12" customFormat="1" spans="1:4">
      <c r="A33" s="237" t="s">
        <v>187</v>
      </c>
      <c r="B33" s="238">
        <v>1091</v>
      </c>
      <c r="C33" s="239">
        <v>1028</v>
      </c>
      <c r="D33" s="240">
        <f t="shared" si="1"/>
        <v>1.0613</v>
      </c>
    </row>
    <row r="34" s="12" customFormat="1" spans="1:4">
      <c r="A34" s="237" t="s">
        <v>188</v>
      </c>
      <c r="B34" s="238">
        <v>50</v>
      </c>
      <c r="C34" s="239">
        <v>70</v>
      </c>
      <c r="D34" s="240">
        <f t="shared" si="1"/>
        <v>0.7143</v>
      </c>
    </row>
    <row r="35" s="12" customFormat="1" spans="1:4">
      <c r="A35" s="237" t="s">
        <v>189</v>
      </c>
      <c r="B35" s="238">
        <v>303</v>
      </c>
      <c r="C35" s="239">
        <v>261</v>
      </c>
      <c r="D35" s="240">
        <f t="shared" si="1"/>
        <v>1.1609</v>
      </c>
    </row>
    <row r="36" s="12" customFormat="1" spans="1:4">
      <c r="A36" s="237" t="s">
        <v>190</v>
      </c>
      <c r="B36" s="238">
        <v>308</v>
      </c>
      <c r="C36" s="239">
        <v>310</v>
      </c>
      <c r="D36" s="240">
        <f t="shared" si="1"/>
        <v>0.9935</v>
      </c>
    </row>
    <row r="37" s="12" customFormat="1" spans="1:4">
      <c r="A37" s="237" t="s">
        <v>191</v>
      </c>
      <c r="B37" s="238">
        <v>30</v>
      </c>
      <c r="C37" s="239">
        <v>27</v>
      </c>
      <c r="D37" s="240">
        <f t="shared" si="1"/>
        <v>1.1111</v>
      </c>
    </row>
    <row r="38" s="12" customFormat="1" spans="1:4">
      <c r="A38" s="237" t="s">
        <v>192</v>
      </c>
      <c r="B38" s="238">
        <v>400</v>
      </c>
      <c r="C38" s="239">
        <v>360</v>
      </c>
      <c r="D38" s="240">
        <f t="shared" si="1"/>
        <v>1.1111</v>
      </c>
    </row>
    <row r="39" s="12" customFormat="1" spans="1:4">
      <c r="A39" s="237" t="s">
        <v>193</v>
      </c>
      <c r="B39" s="238">
        <v>1700</v>
      </c>
      <c r="C39" s="239">
        <v>1700</v>
      </c>
      <c r="D39" s="240">
        <f t="shared" si="1"/>
        <v>1</v>
      </c>
    </row>
    <row r="40" s="12" customFormat="1" spans="1:4">
      <c r="A40" s="237" t="s">
        <v>194</v>
      </c>
      <c r="B40" s="238">
        <v>1700</v>
      </c>
      <c r="C40" s="239">
        <v>1700</v>
      </c>
      <c r="D40" s="240">
        <f t="shared" ref="D40:D107" si="2">+B40/C40</f>
        <v>1</v>
      </c>
    </row>
    <row r="41" s="12" customFormat="1" spans="1:4">
      <c r="A41" s="237" t="s">
        <v>195</v>
      </c>
      <c r="B41" s="238">
        <v>490</v>
      </c>
      <c r="C41" s="239">
        <v>397</v>
      </c>
      <c r="D41" s="240">
        <f t="shared" si="2"/>
        <v>1.2343</v>
      </c>
    </row>
    <row r="42" s="12" customFormat="1" spans="1:4">
      <c r="A42" s="237" t="s">
        <v>196</v>
      </c>
      <c r="B42" s="238">
        <v>157</v>
      </c>
      <c r="C42" s="239">
        <v>154</v>
      </c>
      <c r="D42" s="240">
        <f t="shared" si="2"/>
        <v>1.0195</v>
      </c>
    </row>
    <row r="43" s="12" customFormat="1" spans="1:4">
      <c r="A43" s="237" t="s">
        <v>197</v>
      </c>
      <c r="B43" s="238">
        <v>10</v>
      </c>
      <c r="C43" s="239"/>
      <c r="D43" s="240">
        <v>1</v>
      </c>
    </row>
    <row r="44" s="12" customFormat="1" spans="1:4">
      <c r="A44" s="237" t="s">
        <v>198</v>
      </c>
      <c r="B44" s="238">
        <v>253</v>
      </c>
      <c r="C44" s="239">
        <v>183</v>
      </c>
      <c r="D44" s="240">
        <f t="shared" si="2"/>
        <v>1.3825</v>
      </c>
    </row>
    <row r="45" s="12" customFormat="1" spans="1:4">
      <c r="A45" s="237" t="s">
        <v>199</v>
      </c>
      <c r="B45" s="238">
        <v>69</v>
      </c>
      <c r="C45" s="239">
        <v>60</v>
      </c>
      <c r="D45" s="240">
        <f t="shared" si="2"/>
        <v>1.15</v>
      </c>
    </row>
    <row r="46" s="12" customFormat="1" spans="1:4">
      <c r="A46" s="237" t="s">
        <v>200</v>
      </c>
      <c r="B46" s="238">
        <v>1551</v>
      </c>
      <c r="C46" s="239">
        <v>1461</v>
      </c>
      <c r="D46" s="240">
        <f t="shared" si="2"/>
        <v>1.0616</v>
      </c>
    </row>
    <row r="47" s="12" customFormat="1" spans="1:4">
      <c r="A47" s="237" t="s">
        <v>201</v>
      </c>
      <c r="B47" s="238">
        <v>160</v>
      </c>
      <c r="C47" s="239"/>
      <c r="D47" s="240">
        <v>1</v>
      </c>
    </row>
    <row r="48" s="12" customFormat="1" spans="1:4">
      <c r="A48" s="237" t="s">
        <v>202</v>
      </c>
      <c r="B48" s="238">
        <v>397</v>
      </c>
      <c r="C48" s="239">
        <v>935</v>
      </c>
      <c r="D48" s="240">
        <f t="shared" si="2"/>
        <v>0.4246</v>
      </c>
    </row>
    <row r="49" s="12" customFormat="1" spans="1:4">
      <c r="A49" s="237" t="s">
        <v>203</v>
      </c>
      <c r="B49" s="238">
        <v>974</v>
      </c>
      <c r="C49" s="239">
        <v>506</v>
      </c>
      <c r="D49" s="240">
        <f t="shared" si="2"/>
        <v>1.9249</v>
      </c>
    </row>
    <row r="50" s="12" customFormat="1" spans="1:4">
      <c r="A50" s="237" t="s">
        <v>204</v>
      </c>
      <c r="B50" s="238">
        <v>20</v>
      </c>
      <c r="C50" s="239">
        <v>19</v>
      </c>
      <c r="D50" s="240">
        <f t="shared" si="2"/>
        <v>1.0526</v>
      </c>
    </row>
    <row r="51" s="12" customFormat="1" spans="1:4">
      <c r="A51" s="237" t="s">
        <v>205</v>
      </c>
      <c r="B51" s="238">
        <v>1516</v>
      </c>
      <c r="C51" s="239">
        <v>1493</v>
      </c>
      <c r="D51" s="240">
        <f t="shared" si="2"/>
        <v>1.0154</v>
      </c>
    </row>
    <row r="52" s="12" customFormat="1" spans="1:4">
      <c r="A52" s="237" t="s">
        <v>206</v>
      </c>
      <c r="B52" s="238">
        <v>1000</v>
      </c>
      <c r="C52" s="239">
        <v>1000</v>
      </c>
      <c r="D52" s="240">
        <f t="shared" si="2"/>
        <v>1</v>
      </c>
    </row>
    <row r="53" s="12" customFormat="1" spans="1:4">
      <c r="A53" s="237" t="s">
        <v>207</v>
      </c>
      <c r="B53" s="238">
        <v>87</v>
      </c>
      <c r="C53" s="239">
        <v>74</v>
      </c>
      <c r="D53" s="240">
        <f t="shared" si="2"/>
        <v>1.1757</v>
      </c>
    </row>
    <row r="54" s="12" customFormat="1" spans="1:4">
      <c r="A54" s="241" t="s">
        <v>208</v>
      </c>
      <c r="B54" s="238">
        <v>429</v>
      </c>
      <c r="C54" s="239">
        <v>419</v>
      </c>
      <c r="D54" s="240">
        <f t="shared" si="2"/>
        <v>1.0239</v>
      </c>
    </row>
    <row r="55" s="12" customFormat="1" spans="1:4">
      <c r="A55" s="242" t="s">
        <v>209</v>
      </c>
      <c r="B55" s="238">
        <v>20</v>
      </c>
      <c r="C55" s="239">
        <v>22</v>
      </c>
      <c r="D55" s="240">
        <f t="shared" si="2"/>
        <v>0.9091</v>
      </c>
    </row>
    <row r="56" s="12" customFormat="1" spans="1:4">
      <c r="A56" s="242" t="s">
        <v>210</v>
      </c>
      <c r="B56" s="238">
        <v>20</v>
      </c>
      <c r="C56" s="239">
        <v>22</v>
      </c>
      <c r="D56" s="240">
        <f t="shared" si="2"/>
        <v>0.9091</v>
      </c>
    </row>
    <row r="57" s="12" customFormat="1" spans="1:4">
      <c r="A57" s="242" t="s">
        <v>211</v>
      </c>
      <c r="B57" s="238">
        <v>1</v>
      </c>
      <c r="C57" s="239">
        <v>11</v>
      </c>
      <c r="D57" s="240">
        <f t="shared" si="2"/>
        <v>0.0909</v>
      </c>
    </row>
    <row r="58" s="12" customFormat="1" spans="1:4">
      <c r="A58" s="242" t="s">
        <v>212</v>
      </c>
      <c r="B58" s="238">
        <v>1</v>
      </c>
      <c r="C58" s="239">
        <v>11</v>
      </c>
      <c r="D58" s="240">
        <f t="shared" si="2"/>
        <v>0.0909</v>
      </c>
    </row>
    <row r="59" s="12" customFormat="1" spans="1:4">
      <c r="A59" s="242" t="s">
        <v>213</v>
      </c>
      <c r="B59" s="238">
        <v>21</v>
      </c>
      <c r="C59" s="239">
        <v>19</v>
      </c>
      <c r="D59" s="240">
        <f t="shared" si="2"/>
        <v>1.1053</v>
      </c>
    </row>
    <row r="60" s="12" customFormat="1" spans="1:4">
      <c r="A60" s="242" t="s">
        <v>214</v>
      </c>
      <c r="B60" s="243">
        <v>16</v>
      </c>
      <c r="C60" s="239">
        <v>15</v>
      </c>
      <c r="D60" s="240">
        <f t="shared" si="2"/>
        <v>1.0667</v>
      </c>
    </row>
    <row r="61" s="12" customFormat="1" spans="1:4">
      <c r="A61" s="242" t="s">
        <v>215</v>
      </c>
      <c r="B61" s="238">
        <v>5</v>
      </c>
      <c r="C61" s="239">
        <v>4</v>
      </c>
      <c r="D61" s="240">
        <f t="shared" si="2"/>
        <v>1.25</v>
      </c>
    </row>
    <row r="62" s="12" customFormat="1" spans="1:4">
      <c r="A62" s="244" t="s">
        <v>216</v>
      </c>
      <c r="B62" s="238">
        <v>248</v>
      </c>
      <c r="C62" s="239">
        <v>159</v>
      </c>
      <c r="D62" s="240">
        <f t="shared" si="2"/>
        <v>1.5597</v>
      </c>
    </row>
    <row r="63" s="12" customFormat="1" spans="1:4">
      <c r="A63" s="242" t="s">
        <v>217</v>
      </c>
      <c r="B63" s="238">
        <v>147</v>
      </c>
      <c r="C63" s="239">
        <v>8</v>
      </c>
      <c r="D63" s="240">
        <f t="shared" si="2"/>
        <v>18.375</v>
      </c>
    </row>
    <row r="64" s="12" customFormat="1" spans="1:4">
      <c r="A64" s="245" t="s">
        <v>218</v>
      </c>
      <c r="B64" s="238">
        <v>101</v>
      </c>
      <c r="C64" s="239">
        <v>151</v>
      </c>
      <c r="D64" s="240">
        <f t="shared" si="2"/>
        <v>0.6689</v>
      </c>
    </row>
    <row r="65" s="12" customFormat="1" spans="1:4">
      <c r="A65" s="242" t="s">
        <v>219</v>
      </c>
      <c r="B65" s="238">
        <v>35</v>
      </c>
      <c r="C65" s="239">
        <v>34</v>
      </c>
      <c r="D65" s="240">
        <f t="shared" si="2"/>
        <v>1.0294</v>
      </c>
    </row>
    <row r="66" s="12" customFormat="1" spans="1:4">
      <c r="A66" s="245" t="s">
        <v>220</v>
      </c>
      <c r="B66" s="238">
        <v>35</v>
      </c>
      <c r="C66" s="239">
        <v>34</v>
      </c>
      <c r="D66" s="240">
        <f t="shared" si="2"/>
        <v>1.0294</v>
      </c>
    </row>
    <row r="67" s="12" customFormat="1" spans="1:4">
      <c r="A67" s="245" t="s">
        <v>221</v>
      </c>
      <c r="B67" s="238">
        <v>635</v>
      </c>
      <c r="C67" s="239">
        <v>697</v>
      </c>
      <c r="D67" s="240">
        <f t="shared" si="2"/>
        <v>0.911</v>
      </c>
    </row>
    <row r="68" s="12" customFormat="1" spans="1:4">
      <c r="A68" s="245" t="s">
        <v>222</v>
      </c>
      <c r="B68" s="238">
        <v>16</v>
      </c>
      <c r="C68" s="239">
        <v>114</v>
      </c>
      <c r="D68" s="240">
        <f t="shared" si="2"/>
        <v>0.1404</v>
      </c>
    </row>
    <row r="69" s="12" customFormat="1" spans="1:4">
      <c r="A69" s="241" t="s">
        <v>223</v>
      </c>
      <c r="B69" s="238">
        <v>257</v>
      </c>
      <c r="C69" s="239">
        <v>264</v>
      </c>
      <c r="D69" s="240">
        <f t="shared" si="2"/>
        <v>0.9735</v>
      </c>
    </row>
    <row r="70" s="12" customFormat="1" spans="1:4">
      <c r="A70" s="241" t="s">
        <v>224</v>
      </c>
      <c r="B70" s="238">
        <v>362</v>
      </c>
      <c r="C70" s="239">
        <v>319</v>
      </c>
      <c r="D70" s="240">
        <f t="shared" si="2"/>
        <v>1.1348</v>
      </c>
    </row>
    <row r="71" s="12" customFormat="1" spans="1:4">
      <c r="A71" s="244" t="s">
        <v>225</v>
      </c>
      <c r="B71" s="246">
        <v>3223</v>
      </c>
      <c r="C71" s="246">
        <v>1212</v>
      </c>
      <c r="D71" s="240">
        <f t="shared" si="2"/>
        <v>2.6592</v>
      </c>
    </row>
    <row r="72" s="12" customFormat="1" spans="1:4">
      <c r="A72" s="244" t="s">
        <v>226</v>
      </c>
      <c r="B72" s="246">
        <v>1539</v>
      </c>
      <c r="C72" s="246">
        <v>1017</v>
      </c>
      <c r="D72" s="240">
        <f t="shared" si="2"/>
        <v>1.5133</v>
      </c>
    </row>
    <row r="73" s="12" customFormat="1" spans="1:4">
      <c r="A73" s="247" t="s">
        <v>227</v>
      </c>
      <c r="B73" s="246">
        <v>15</v>
      </c>
      <c r="C73" s="246">
        <v>15</v>
      </c>
      <c r="D73" s="240">
        <f t="shared" si="2"/>
        <v>1</v>
      </c>
    </row>
    <row r="74" s="12" customFormat="1" spans="1:4">
      <c r="A74" s="244" t="s">
        <v>228</v>
      </c>
      <c r="B74" s="246">
        <v>1511</v>
      </c>
      <c r="C74" s="246"/>
      <c r="D74" s="240">
        <v>1</v>
      </c>
    </row>
    <row r="75" s="12" customFormat="1" spans="1:4">
      <c r="A75" s="244" t="s">
        <v>229</v>
      </c>
      <c r="B75" s="246">
        <v>115</v>
      </c>
      <c r="C75" s="246">
        <v>83</v>
      </c>
      <c r="D75" s="240">
        <f t="shared" si="2"/>
        <v>1.3855</v>
      </c>
    </row>
    <row r="76" s="12" customFormat="1" spans="1:4">
      <c r="A76" s="244" t="s">
        <v>230</v>
      </c>
      <c r="B76" s="246">
        <v>43</v>
      </c>
      <c r="C76" s="246">
        <v>97</v>
      </c>
      <c r="D76" s="240">
        <f t="shared" si="2"/>
        <v>0.4433</v>
      </c>
    </row>
    <row r="77" s="12" customFormat="1" spans="1:4">
      <c r="A77" s="244" t="s">
        <v>231</v>
      </c>
      <c r="B77" s="246">
        <v>860</v>
      </c>
      <c r="C77" s="246">
        <v>891</v>
      </c>
      <c r="D77" s="240">
        <f t="shared" si="2"/>
        <v>0.9652</v>
      </c>
    </row>
    <row r="78" s="12" customFormat="1" spans="1:4">
      <c r="A78" s="244" t="s">
        <v>232</v>
      </c>
      <c r="B78" s="246">
        <v>651</v>
      </c>
      <c r="C78" s="246">
        <v>669</v>
      </c>
      <c r="D78" s="240">
        <f t="shared" si="2"/>
        <v>0.9731</v>
      </c>
    </row>
    <row r="79" s="12" customFormat="1" spans="1:4">
      <c r="A79" s="244" t="s">
        <v>233</v>
      </c>
      <c r="B79" s="246">
        <v>183</v>
      </c>
      <c r="C79" s="246">
        <v>198</v>
      </c>
      <c r="D79" s="240">
        <f t="shared" si="2"/>
        <v>0.9242</v>
      </c>
    </row>
    <row r="80" s="12" customFormat="1" spans="1:4">
      <c r="A80" s="244" t="s">
        <v>234</v>
      </c>
      <c r="B80" s="246">
        <v>25</v>
      </c>
      <c r="C80" s="246">
        <v>25</v>
      </c>
      <c r="D80" s="240">
        <f t="shared" si="2"/>
        <v>1</v>
      </c>
    </row>
    <row r="81" s="12" customFormat="1" spans="1:4">
      <c r="A81" s="244" t="s">
        <v>235</v>
      </c>
      <c r="B81" s="246">
        <v>252</v>
      </c>
      <c r="C81" s="246">
        <v>227</v>
      </c>
      <c r="D81" s="240">
        <f t="shared" si="2"/>
        <v>1.1101</v>
      </c>
    </row>
    <row r="82" s="12" customFormat="1" spans="1:4">
      <c r="A82" s="244" t="s">
        <v>236</v>
      </c>
      <c r="B82" s="246">
        <v>12</v>
      </c>
      <c r="C82" s="246">
        <v>17</v>
      </c>
      <c r="D82" s="240">
        <f t="shared" si="2"/>
        <v>0.7059</v>
      </c>
    </row>
    <row r="83" s="12" customFormat="1" spans="1:4">
      <c r="A83" s="244" t="s">
        <v>237</v>
      </c>
      <c r="B83" s="246">
        <v>215</v>
      </c>
      <c r="C83" s="246">
        <v>205</v>
      </c>
      <c r="D83" s="240">
        <f t="shared" si="2"/>
        <v>1.0488</v>
      </c>
    </row>
    <row r="84" s="12" customFormat="1" spans="1:4">
      <c r="A84" s="244" t="s">
        <v>238</v>
      </c>
      <c r="B84" s="246">
        <v>25</v>
      </c>
      <c r="C84" s="246">
        <v>5</v>
      </c>
      <c r="D84" s="240">
        <f t="shared" si="2"/>
        <v>5</v>
      </c>
    </row>
    <row r="85" s="12" customFormat="1" spans="1:4">
      <c r="A85" s="244" t="s">
        <v>239</v>
      </c>
      <c r="B85" s="246">
        <v>226</v>
      </c>
      <c r="C85" s="246">
        <v>191</v>
      </c>
      <c r="D85" s="240">
        <f t="shared" si="2"/>
        <v>1.1832</v>
      </c>
    </row>
    <row r="86" s="12" customFormat="1" spans="1:4">
      <c r="A86" s="244" t="s">
        <v>240</v>
      </c>
      <c r="B86" s="246">
        <v>176</v>
      </c>
      <c r="C86" s="246">
        <v>155</v>
      </c>
      <c r="D86" s="240">
        <f t="shared" si="2"/>
        <v>1.1355</v>
      </c>
    </row>
    <row r="87" s="12" customFormat="1" spans="1:4">
      <c r="A87" s="244" t="s">
        <v>241</v>
      </c>
      <c r="B87" s="246">
        <v>5</v>
      </c>
      <c r="C87" s="246">
        <v>15</v>
      </c>
      <c r="D87" s="240">
        <f t="shared" si="2"/>
        <v>0.3333</v>
      </c>
    </row>
    <row r="88" s="12" customFormat="1" spans="1:4">
      <c r="A88" s="244" t="s">
        <v>242</v>
      </c>
      <c r="B88" s="246">
        <v>6</v>
      </c>
      <c r="C88" s="246">
        <v>5</v>
      </c>
      <c r="D88" s="240">
        <f t="shared" si="2"/>
        <v>1.2</v>
      </c>
    </row>
    <row r="89" s="12" customFormat="1" spans="1:4">
      <c r="A89" s="244" t="s">
        <v>243</v>
      </c>
      <c r="B89" s="246">
        <v>39</v>
      </c>
      <c r="C89" s="246">
        <v>16</v>
      </c>
      <c r="D89" s="240">
        <f t="shared" si="2"/>
        <v>2.4375</v>
      </c>
    </row>
    <row r="90" s="12" customFormat="1" spans="1:4">
      <c r="A90" s="244" t="s">
        <v>244</v>
      </c>
      <c r="B90" s="246">
        <v>196</v>
      </c>
      <c r="C90" s="246">
        <v>1568</v>
      </c>
      <c r="D90" s="240">
        <f t="shared" si="2"/>
        <v>0.125</v>
      </c>
    </row>
    <row r="91" s="12" customFormat="1" spans="1:4">
      <c r="A91" s="244" t="s">
        <v>245</v>
      </c>
      <c r="B91" s="246">
        <v>126</v>
      </c>
      <c r="C91" s="246">
        <v>1382</v>
      </c>
      <c r="D91" s="240">
        <f t="shared" si="2"/>
        <v>0.0912</v>
      </c>
    </row>
    <row r="92" s="12" customFormat="1" spans="1:4">
      <c r="A92" s="244" t="s">
        <v>246</v>
      </c>
      <c r="B92" s="246">
        <v>10</v>
      </c>
      <c r="C92" s="246">
        <v>38</v>
      </c>
      <c r="D92" s="240">
        <f t="shared" si="2"/>
        <v>0.2632</v>
      </c>
    </row>
    <row r="93" s="12" customFormat="1" spans="1:4">
      <c r="A93" s="244" t="s">
        <v>247</v>
      </c>
      <c r="B93" s="246">
        <v>60</v>
      </c>
      <c r="C93" s="246">
        <v>147</v>
      </c>
      <c r="D93" s="240">
        <f t="shared" si="2"/>
        <v>0.4082</v>
      </c>
    </row>
    <row r="94" s="12" customFormat="1" spans="1:4">
      <c r="A94" s="244" t="s">
        <v>248</v>
      </c>
      <c r="B94" s="246">
        <v>1542</v>
      </c>
      <c r="C94" s="246">
        <v>1516</v>
      </c>
      <c r="D94" s="240">
        <f t="shared" si="2"/>
        <v>1.0172</v>
      </c>
    </row>
    <row r="95" s="12" customFormat="1" spans="1:4">
      <c r="A95" s="244" t="s">
        <v>249</v>
      </c>
      <c r="B95" s="246">
        <v>130</v>
      </c>
      <c r="C95" s="246">
        <v>123</v>
      </c>
      <c r="D95" s="240">
        <f t="shared" si="2"/>
        <v>1.0569</v>
      </c>
    </row>
    <row r="96" s="12" customFormat="1" spans="1:4">
      <c r="A96" s="244" t="s">
        <v>250</v>
      </c>
      <c r="B96" s="246">
        <v>769</v>
      </c>
      <c r="C96" s="246">
        <v>805</v>
      </c>
      <c r="D96" s="240">
        <f t="shared" si="2"/>
        <v>0.9553</v>
      </c>
    </row>
    <row r="97" s="12" customFormat="1" spans="1:4">
      <c r="A97" s="244" t="s">
        <v>251</v>
      </c>
      <c r="B97" s="246">
        <v>5</v>
      </c>
      <c r="C97" s="246">
        <v>10</v>
      </c>
      <c r="D97" s="240">
        <f t="shared" si="2"/>
        <v>0.5</v>
      </c>
    </row>
    <row r="98" s="12" customFormat="1" spans="1:4">
      <c r="A98" s="244" t="s">
        <v>252</v>
      </c>
      <c r="B98" s="246">
        <v>12</v>
      </c>
      <c r="C98" s="246"/>
      <c r="D98" s="240">
        <v>1</v>
      </c>
    </row>
    <row r="99" s="12" customFormat="1" spans="1:4">
      <c r="A99" s="244" t="s">
        <v>253</v>
      </c>
      <c r="B99" s="246">
        <v>626</v>
      </c>
      <c r="C99" s="246">
        <v>577</v>
      </c>
      <c r="D99" s="240">
        <f t="shared" si="2"/>
        <v>1.0849</v>
      </c>
    </row>
    <row r="100" s="12" customFormat="1" spans="1:4">
      <c r="A100" s="244" t="s">
        <v>254</v>
      </c>
      <c r="B100" s="246">
        <v>285</v>
      </c>
      <c r="C100" s="246">
        <v>288</v>
      </c>
      <c r="D100" s="240">
        <f t="shared" si="2"/>
        <v>0.9896</v>
      </c>
    </row>
    <row r="101" s="12" customFormat="1" spans="1:4">
      <c r="A101" s="244" t="s">
        <v>255</v>
      </c>
      <c r="B101" s="246">
        <v>285</v>
      </c>
      <c r="C101" s="246">
        <v>288</v>
      </c>
      <c r="D101" s="240">
        <f t="shared" si="2"/>
        <v>0.9896</v>
      </c>
    </row>
    <row r="102" s="121" customFormat="1" ht="20" customHeight="1" spans="1:4">
      <c r="A102" s="248" t="s">
        <v>256</v>
      </c>
      <c r="B102" s="249">
        <v>11351</v>
      </c>
      <c r="C102" s="249">
        <v>10723</v>
      </c>
      <c r="D102" s="236">
        <f t="shared" si="2"/>
        <v>1.0586</v>
      </c>
    </row>
    <row r="103" s="12" customFormat="1" spans="1:4">
      <c r="A103" s="244" t="s">
        <v>257</v>
      </c>
      <c r="B103" s="246">
        <v>50</v>
      </c>
      <c r="C103" s="246">
        <v>50</v>
      </c>
      <c r="D103" s="240">
        <f t="shared" si="2"/>
        <v>1</v>
      </c>
    </row>
    <row r="104" s="12" customFormat="1" spans="1:4">
      <c r="A104" s="244" t="s">
        <v>258</v>
      </c>
      <c r="B104" s="246">
        <v>50</v>
      </c>
      <c r="C104" s="246">
        <v>50</v>
      </c>
      <c r="D104" s="240">
        <f t="shared" si="2"/>
        <v>1</v>
      </c>
    </row>
    <row r="105" s="12" customFormat="1" spans="1:4">
      <c r="A105" s="244" t="s">
        <v>259</v>
      </c>
      <c r="B105" s="246">
        <v>10414</v>
      </c>
      <c r="C105" s="246">
        <v>9818</v>
      </c>
      <c r="D105" s="240">
        <f t="shared" si="2"/>
        <v>1.0607</v>
      </c>
    </row>
    <row r="106" s="12" customFormat="1" spans="1:4">
      <c r="A106" s="244" t="s">
        <v>260</v>
      </c>
      <c r="B106" s="246">
        <v>2940</v>
      </c>
      <c r="C106" s="246">
        <v>2275</v>
      </c>
      <c r="D106" s="240">
        <f t="shared" si="2"/>
        <v>1.2923</v>
      </c>
    </row>
    <row r="107" s="12" customFormat="1" spans="1:4">
      <c r="A107" s="244" t="s">
        <v>261</v>
      </c>
      <c r="B107" s="246">
        <v>280</v>
      </c>
      <c r="C107" s="246">
        <v>294</v>
      </c>
      <c r="D107" s="240">
        <f t="shared" si="2"/>
        <v>0.9524</v>
      </c>
    </row>
    <row r="108" s="12" customFormat="1" spans="1:4">
      <c r="A108" s="244" t="s">
        <v>262</v>
      </c>
      <c r="B108" s="246">
        <v>288</v>
      </c>
      <c r="C108" s="246">
        <v>348</v>
      </c>
      <c r="D108" s="240">
        <f>+B108/C108</f>
        <v>0.8276</v>
      </c>
    </row>
    <row r="109" s="12" customFormat="1" spans="1:4">
      <c r="A109" s="244" t="s">
        <v>263</v>
      </c>
      <c r="B109" s="246">
        <v>50</v>
      </c>
      <c r="C109" s="246">
        <v>50</v>
      </c>
      <c r="D109" s="240">
        <f t="shared" ref="D106:D131" si="3">+B109/C109</f>
        <v>1</v>
      </c>
    </row>
    <row r="110" s="12" customFormat="1" spans="1:4">
      <c r="A110" s="244" t="s">
        <v>264</v>
      </c>
      <c r="B110" s="246">
        <v>6703</v>
      </c>
      <c r="C110" s="246">
        <v>6690</v>
      </c>
      <c r="D110" s="240">
        <f t="shared" si="3"/>
        <v>1.0019</v>
      </c>
    </row>
    <row r="111" s="12" customFormat="1" spans="1:4">
      <c r="A111" s="244" t="s">
        <v>265</v>
      </c>
      <c r="B111" s="246">
        <v>153</v>
      </c>
      <c r="C111" s="246">
        <v>161</v>
      </c>
      <c r="D111" s="240">
        <f t="shared" si="3"/>
        <v>0.9503</v>
      </c>
    </row>
    <row r="112" s="12" customFormat="1" spans="1:4">
      <c r="A112" s="244" t="s">
        <v>266</v>
      </c>
      <c r="B112" s="246">
        <v>5</v>
      </c>
      <c r="C112" s="246"/>
      <c r="D112" s="240">
        <v>1</v>
      </c>
    </row>
    <row r="113" s="12" customFormat="1" spans="1:4">
      <c r="A113" s="244" t="s">
        <v>267</v>
      </c>
      <c r="B113" s="246">
        <v>5</v>
      </c>
      <c r="C113" s="246"/>
      <c r="D113" s="240">
        <v>1</v>
      </c>
    </row>
    <row r="114" s="12" customFormat="1" spans="1:4">
      <c r="A114" s="244" t="s">
        <v>268</v>
      </c>
      <c r="B114" s="246">
        <v>882</v>
      </c>
      <c r="C114" s="246">
        <v>855</v>
      </c>
      <c r="D114" s="240">
        <f t="shared" si="3"/>
        <v>1.0316</v>
      </c>
    </row>
    <row r="115" s="12" customFormat="1" spans="1:4">
      <c r="A115" s="244" t="s">
        <v>269</v>
      </c>
      <c r="B115" s="246">
        <v>68</v>
      </c>
      <c r="C115" s="246">
        <v>68</v>
      </c>
      <c r="D115" s="240">
        <f t="shared" si="3"/>
        <v>1</v>
      </c>
    </row>
    <row r="116" s="12" customFormat="1" spans="1:4">
      <c r="A116" s="244" t="s">
        <v>270</v>
      </c>
      <c r="B116" s="246">
        <v>683</v>
      </c>
      <c r="C116" s="246">
        <v>650</v>
      </c>
      <c r="D116" s="240">
        <f t="shared" si="3"/>
        <v>1.0508</v>
      </c>
    </row>
    <row r="117" s="12" customFormat="1" spans="1:4">
      <c r="A117" s="244" t="s">
        <v>271</v>
      </c>
      <c r="B117" s="246">
        <v>21</v>
      </c>
      <c r="C117" s="246">
        <v>3</v>
      </c>
      <c r="D117" s="240">
        <f t="shared" si="3"/>
        <v>7</v>
      </c>
    </row>
    <row r="118" s="12" customFormat="1" spans="1:4">
      <c r="A118" s="244" t="s">
        <v>272</v>
      </c>
      <c r="B118" s="246">
        <v>31</v>
      </c>
      <c r="C118" s="246">
        <v>31</v>
      </c>
      <c r="D118" s="240">
        <f t="shared" si="3"/>
        <v>1</v>
      </c>
    </row>
    <row r="119" s="12" customFormat="1" spans="1:4">
      <c r="A119" s="244" t="s">
        <v>273</v>
      </c>
      <c r="B119" s="246">
        <v>79</v>
      </c>
      <c r="C119" s="246">
        <v>103</v>
      </c>
      <c r="D119" s="240">
        <f t="shared" si="3"/>
        <v>0.767</v>
      </c>
    </row>
    <row r="120" s="121" customFormat="1" ht="20" customHeight="1" spans="1:4">
      <c r="A120" s="248" t="s">
        <v>274</v>
      </c>
      <c r="B120" s="249">
        <v>75598</v>
      </c>
      <c r="C120" s="249">
        <v>71550</v>
      </c>
      <c r="D120" s="236">
        <f t="shared" si="3"/>
        <v>1.0566</v>
      </c>
    </row>
    <row r="121" s="12" customFormat="1" spans="1:4">
      <c r="A121" s="244" t="s">
        <v>275</v>
      </c>
      <c r="B121" s="246">
        <v>498</v>
      </c>
      <c r="C121" s="246">
        <v>516</v>
      </c>
      <c r="D121" s="240">
        <f t="shared" si="3"/>
        <v>0.9651</v>
      </c>
    </row>
    <row r="122" s="12" customFormat="1" spans="1:4">
      <c r="A122" s="244" t="s">
        <v>276</v>
      </c>
      <c r="B122" s="246">
        <v>135</v>
      </c>
      <c r="C122" s="246">
        <v>110</v>
      </c>
      <c r="D122" s="240">
        <f t="shared" si="3"/>
        <v>1.2273</v>
      </c>
    </row>
    <row r="123" s="12" customFormat="1" spans="1:4">
      <c r="A123" s="244" t="s">
        <v>277</v>
      </c>
      <c r="B123" s="246">
        <v>363</v>
      </c>
      <c r="C123" s="246">
        <v>406</v>
      </c>
      <c r="D123" s="240">
        <f t="shared" si="3"/>
        <v>0.8941</v>
      </c>
    </row>
    <row r="124" s="12" customFormat="1" spans="1:4">
      <c r="A124" s="244" t="s">
        <v>278</v>
      </c>
      <c r="B124" s="246">
        <v>68610</v>
      </c>
      <c r="C124" s="246">
        <v>62449</v>
      </c>
      <c r="D124" s="240">
        <f t="shared" si="3"/>
        <v>1.0987</v>
      </c>
    </row>
    <row r="125" s="12" customFormat="1" spans="1:4">
      <c r="A125" s="244" t="s">
        <v>279</v>
      </c>
      <c r="B125" s="246">
        <v>11487</v>
      </c>
      <c r="C125" s="246">
        <v>10924</v>
      </c>
      <c r="D125" s="240">
        <f t="shared" si="3"/>
        <v>1.0515</v>
      </c>
    </row>
    <row r="126" s="12" customFormat="1" spans="1:4">
      <c r="A126" s="244" t="s">
        <v>280</v>
      </c>
      <c r="B126" s="246">
        <v>6789</v>
      </c>
      <c r="C126" s="246">
        <v>3370</v>
      </c>
      <c r="D126" s="240">
        <f t="shared" si="3"/>
        <v>2.0145</v>
      </c>
    </row>
    <row r="127" s="12" customFormat="1" spans="1:4">
      <c r="A127" s="244" t="s">
        <v>281</v>
      </c>
      <c r="B127" s="246">
        <v>24834</v>
      </c>
      <c r="C127" s="246">
        <v>23806</v>
      </c>
      <c r="D127" s="240">
        <f t="shared" si="3"/>
        <v>1.0432</v>
      </c>
    </row>
    <row r="128" s="12" customFormat="1" spans="1:4">
      <c r="A128" s="244" t="s">
        <v>282</v>
      </c>
      <c r="B128" s="246">
        <v>11870</v>
      </c>
      <c r="C128" s="246">
        <v>10746</v>
      </c>
      <c r="D128" s="240">
        <f t="shared" si="3"/>
        <v>1.1046</v>
      </c>
    </row>
    <row r="129" s="12" customFormat="1" spans="1:4">
      <c r="A129" s="244" t="s">
        <v>283</v>
      </c>
      <c r="B129" s="246">
        <v>13629</v>
      </c>
      <c r="C129" s="246">
        <v>13602</v>
      </c>
      <c r="D129" s="240">
        <f t="shared" si="3"/>
        <v>1.002</v>
      </c>
    </row>
    <row r="130" s="12" customFormat="1" spans="1:4">
      <c r="A130" s="244" t="s">
        <v>284</v>
      </c>
      <c r="B130" s="246">
        <v>2509</v>
      </c>
      <c r="C130" s="246">
        <v>2236</v>
      </c>
      <c r="D130" s="240">
        <f t="shared" si="3"/>
        <v>1.1221</v>
      </c>
    </row>
    <row r="131" s="12" customFormat="1" spans="1:4">
      <c r="A131" s="244" t="s">
        <v>285</v>
      </c>
      <c r="B131" s="246">
        <v>2509</v>
      </c>
      <c r="C131" s="246">
        <v>2236</v>
      </c>
      <c r="D131" s="240">
        <f t="shared" si="3"/>
        <v>1.1221</v>
      </c>
    </row>
    <row r="132" s="12" customFormat="1" spans="1:4">
      <c r="A132" s="244" t="s">
        <v>286</v>
      </c>
      <c r="B132" s="246">
        <v>45</v>
      </c>
      <c r="C132" s="246">
        <v>35</v>
      </c>
      <c r="D132" s="240">
        <f t="shared" ref="D132:D195" si="4">+B132/C132</f>
        <v>1.2857</v>
      </c>
    </row>
    <row r="133" s="12" customFormat="1" spans="1:4">
      <c r="A133" s="244" t="s">
        <v>287</v>
      </c>
      <c r="B133" s="246">
        <v>45</v>
      </c>
      <c r="C133" s="246">
        <v>35</v>
      </c>
      <c r="D133" s="240">
        <f t="shared" si="4"/>
        <v>1.2857</v>
      </c>
    </row>
    <row r="134" s="12" customFormat="1" spans="1:4">
      <c r="A134" s="244" t="s">
        <v>288</v>
      </c>
      <c r="B134" s="246">
        <v>370</v>
      </c>
      <c r="C134" s="246">
        <v>314</v>
      </c>
      <c r="D134" s="240">
        <f t="shared" si="4"/>
        <v>1.1783</v>
      </c>
    </row>
    <row r="135" s="12" customFormat="1" spans="1:4">
      <c r="A135" s="244" t="s">
        <v>289</v>
      </c>
      <c r="B135" s="246">
        <v>268</v>
      </c>
      <c r="C135" s="246">
        <v>314</v>
      </c>
      <c r="D135" s="240">
        <f t="shared" si="4"/>
        <v>0.8535</v>
      </c>
    </row>
    <row r="136" s="12" customFormat="1" spans="1:4">
      <c r="A136" s="244" t="s">
        <v>290</v>
      </c>
      <c r="B136" s="246">
        <v>103</v>
      </c>
      <c r="C136" s="246"/>
      <c r="D136" s="240">
        <v>1</v>
      </c>
    </row>
    <row r="137" s="12" customFormat="1" spans="1:4">
      <c r="A137" s="244" t="s">
        <v>291</v>
      </c>
      <c r="B137" s="246">
        <v>1232</v>
      </c>
      <c r="C137" s="246">
        <v>1038</v>
      </c>
      <c r="D137" s="240">
        <f t="shared" si="4"/>
        <v>1.1869</v>
      </c>
    </row>
    <row r="138" s="12" customFormat="1" spans="1:4">
      <c r="A138" s="244" t="s">
        <v>292</v>
      </c>
      <c r="B138" s="246">
        <v>976</v>
      </c>
      <c r="C138" s="246">
        <v>835</v>
      </c>
      <c r="D138" s="240">
        <f t="shared" si="4"/>
        <v>1.1689</v>
      </c>
    </row>
    <row r="139" s="12" customFormat="1" spans="1:4">
      <c r="A139" s="244" t="s">
        <v>293</v>
      </c>
      <c r="B139" s="246">
        <v>256</v>
      </c>
      <c r="C139" s="246">
        <v>203</v>
      </c>
      <c r="D139" s="240">
        <f t="shared" si="4"/>
        <v>1.2611</v>
      </c>
    </row>
    <row r="140" s="12" customFormat="1" spans="1:4">
      <c r="A140" s="244" t="s">
        <v>294</v>
      </c>
      <c r="B140" s="246">
        <v>1599</v>
      </c>
      <c r="C140" s="246">
        <v>1655</v>
      </c>
      <c r="D140" s="240">
        <f t="shared" si="4"/>
        <v>0.9662</v>
      </c>
    </row>
    <row r="141" s="12" customFormat="1" spans="1:4">
      <c r="A141" s="244" t="s">
        <v>295</v>
      </c>
      <c r="B141" s="246">
        <v>1599</v>
      </c>
      <c r="C141" s="246">
        <v>1655</v>
      </c>
      <c r="D141" s="240">
        <f t="shared" si="4"/>
        <v>0.9662</v>
      </c>
    </row>
    <row r="142" s="12" customFormat="1" spans="1:4">
      <c r="A142" s="244" t="s">
        <v>296</v>
      </c>
      <c r="B142" s="246">
        <v>735</v>
      </c>
      <c r="C142" s="246">
        <v>3308</v>
      </c>
      <c r="D142" s="240">
        <f t="shared" si="4"/>
        <v>0.2222</v>
      </c>
    </row>
    <row r="143" s="12" customFormat="1" spans="1:4">
      <c r="A143" s="244" t="s">
        <v>297</v>
      </c>
      <c r="B143" s="246">
        <v>735</v>
      </c>
      <c r="C143" s="246">
        <v>3308</v>
      </c>
      <c r="D143" s="240">
        <f t="shared" si="4"/>
        <v>0.2222</v>
      </c>
    </row>
    <row r="144" s="121" customFormat="1" ht="20" customHeight="1" spans="1:4">
      <c r="A144" s="248" t="s">
        <v>298</v>
      </c>
      <c r="B144" s="249">
        <v>3943</v>
      </c>
      <c r="C144" s="249">
        <v>10357</v>
      </c>
      <c r="D144" s="236">
        <f t="shared" si="4"/>
        <v>0.3807</v>
      </c>
    </row>
    <row r="145" s="12" customFormat="1" spans="1:4">
      <c r="A145" s="244" t="s">
        <v>299</v>
      </c>
      <c r="B145" s="246">
        <v>87</v>
      </c>
      <c r="C145" s="246">
        <v>75</v>
      </c>
      <c r="D145" s="240">
        <f t="shared" si="4"/>
        <v>1.16</v>
      </c>
    </row>
    <row r="146" s="12" customFormat="1" spans="1:4">
      <c r="A146" s="244" t="s">
        <v>300</v>
      </c>
      <c r="B146" s="246">
        <v>52</v>
      </c>
      <c r="C146" s="246">
        <v>40</v>
      </c>
      <c r="D146" s="240">
        <f t="shared" si="4"/>
        <v>1.3</v>
      </c>
    </row>
    <row r="147" s="12" customFormat="1" spans="1:4">
      <c r="A147" s="244" t="s">
        <v>301</v>
      </c>
      <c r="B147" s="246">
        <v>35</v>
      </c>
      <c r="C147" s="246">
        <v>35</v>
      </c>
      <c r="D147" s="240">
        <f t="shared" si="4"/>
        <v>1</v>
      </c>
    </row>
    <row r="148" s="12" customFormat="1" spans="1:4">
      <c r="A148" s="244" t="s">
        <v>302</v>
      </c>
      <c r="B148" s="246">
        <v>158</v>
      </c>
      <c r="C148" s="246">
        <v>157</v>
      </c>
      <c r="D148" s="240">
        <f t="shared" si="4"/>
        <v>1.0064</v>
      </c>
    </row>
    <row r="149" s="12" customFormat="1" spans="1:4">
      <c r="A149" s="244" t="s">
        <v>303</v>
      </c>
      <c r="B149" s="246">
        <v>158</v>
      </c>
      <c r="C149" s="246">
        <v>157</v>
      </c>
      <c r="D149" s="240">
        <f t="shared" si="4"/>
        <v>1.0064</v>
      </c>
    </row>
    <row r="150" s="12" customFormat="1" spans="1:4">
      <c r="A150" s="244" t="s">
        <v>304</v>
      </c>
      <c r="B150" s="246">
        <v>40</v>
      </c>
      <c r="C150" s="246"/>
      <c r="D150" s="240">
        <v>1</v>
      </c>
    </row>
    <row r="151" s="12" customFormat="1" spans="1:4">
      <c r="A151" s="244" t="s">
        <v>305</v>
      </c>
      <c r="B151" s="246">
        <v>20</v>
      </c>
      <c r="C151" s="246"/>
      <c r="D151" s="240">
        <v>1</v>
      </c>
    </row>
    <row r="152" s="12" customFormat="1" spans="1:4">
      <c r="A152" s="244" t="s">
        <v>306</v>
      </c>
      <c r="B152" s="246">
        <v>20</v>
      </c>
      <c r="C152" s="246"/>
      <c r="D152" s="240">
        <v>1</v>
      </c>
    </row>
    <row r="153" s="12" customFormat="1" spans="1:4">
      <c r="A153" s="244" t="s">
        <v>307</v>
      </c>
      <c r="B153" s="246">
        <v>857</v>
      </c>
      <c r="C153" s="246">
        <v>1053</v>
      </c>
      <c r="D153" s="240">
        <f t="shared" si="4"/>
        <v>0.8139</v>
      </c>
    </row>
    <row r="154" s="12" customFormat="1" spans="1:4">
      <c r="A154" s="244" t="s">
        <v>308</v>
      </c>
      <c r="B154" s="246">
        <v>450</v>
      </c>
      <c r="C154" s="246">
        <v>1053</v>
      </c>
      <c r="D154" s="240">
        <f t="shared" si="4"/>
        <v>0.4274</v>
      </c>
    </row>
    <row r="155" s="12" customFormat="1" spans="1:4">
      <c r="A155" s="244" t="s">
        <v>309</v>
      </c>
      <c r="B155" s="246">
        <v>407</v>
      </c>
      <c r="C155" s="246"/>
      <c r="D155" s="240">
        <v>1</v>
      </c>
    </row>
    <row r="156" s="12" customFormat="1" spans="1:4">
      <c r="A156" s="244" t="s">
        <v>310</v>
      </c>
      <c r="B156" s="246">
        <v>26</v>
      </c>
      <c r="C156" s="246">
        <v>30</v>
      </c>
      <c r="D156" s="240">
        <f t="shared" si="4"/>
        <v>0.8667</v>
      </c>
    </row>
    <row r="157" s="12" customFormat="1" spans="1:4">
      <c r="A157" s="244" t="s">
        <v>311</v>
      </c>
      <c r="B157" s="246">
        <v>8</v>
      </c>
      <c r="C157" s="246">
        <v>8</v>
      </c>
      <c r="D157" s="240">
        <f t="shared" si="4"/>
        <v>1</v>
      </c>
    </row>
    <row r="158" s="12" customFormat="1" spans="1:4">
      <c r="A158" s="244" t="s">
        <v>312</v>
      </c>
      <c r="B158" s="246">
        <v>18</v>
      </c>
      <c r="C158" s="246">
        <v>22</v>
      </c>
      <c r="D158" s="240">
        <f t="shared" si="4"/>
        <v>0.8182</v>
      </c>
    </row>
    <row r="159" s="12" customFormat="1" spans="1:4">
      <c r="A159" s="244" t="s">
        <v>313</v>
      </c>
      <c r="B159" s="246">
        <v>2775</v>
      </c>
      <c r="C159" s="246">
        <v>9041</v>
      </c>
      <c r="D159" s="240">
        <f t="shared" si="4"/>
        <v>0.3069</v>
      </c>
    </row>
    <row r="160" s="12" customFormat="1" spans="1:4">
      <c r="A160" s="244" t="s">
        <v>314</v>
      </c>
      <c r="B160" s="246">
        <v>2775</v>
      </c>
      <c r="C160" s="246">
        <v>9041</v>
      </c>
      <c r="D160" s="240">
        <f t="shared" si="4"/>
        <v>0.3069</v>
      </c>
    </row>
    <row r="161" s="121" customFormat="1" ht="20" customHeight="1" spans="1:4">
      <c r="A161" s="248" t="s">
        <v>315</v>
      </c>
      <c r="B161" s="249">
        <v>7226</v>
      </c>
      <c r="C161" s="249">
        <v>6656</v>
      </c>
      <c r="D161" s="236">
        <f t="shared" si="4"/>
        <v>1.0856</v>
      </c>
    </row>
    <row r="162" s="12" customFormat="1" spans="1:4">
      <c r="A162" s="244" t="s">
        <v>316</v>
      </c>
      <c r="B162" s="246">
        <v>1977</v>
      </c>
      <c r="C162" s="246">
        <v>1919</v>
      </c>
      <c r="D162" s="240">
        <f t="shared" si="4"/>
        <v>1.0302</v>
      </c>
    </row>
    <row r="163" s="12" customFormat="1" spans="1:4">
      <c r="A163" s="244" t="s">
        <v>317</v>
      </c>
      <c r="B163" s="246">
        <v>168</v>
      </c>
      <c r="C163" s="246">
        <v>158</v>
      </c>
      <c r="D163" s="240">
        <f t="shared" si="4"/>
        <v>1.0633</v>
      </c>
    </row>
    <row r="164" s="12" customFormat="1" spans="1:4">
      <c r="A164" s="244" t="s">
        <v>318</v>
      </c>
      <c r="B164" s="246">
        <v>1384</v>
      </c>
      <c r="C164" s="246">
        <v>1365</v>
      </c>
      <c r="D164" s="240">
        <f t="shared" si="4"/>
        <v>1.0139</v>
      </c>
    </row>
    <row r="165" s="12" customFormat="1" spans="1:4">
      <c r="A165" s="244" t="s">
        <v>319</v>
      </c>
      <c r="B165" s="246">
        <v>55</v>
      </c>
      <c r="C165" s="246">
        <v>75</v>
      </c>
      <c r="D165" s="240">
        <f t="shared" si="4"/>
        <v>0.7333</v>
      </c>
    </row>
    <row r="166" s="12" customFormat="1" spans="1:4">
      <c r="A166" s="244" t="s">
        <v>320</v>
      </c>
      <c r="B166" s="246">
        <v>281</v>
      </c>
      <c r="C166" s="246">
        <v>267</v>
      </c>
      <c r="D166" s="240">
        <f t="shared" si="4"/>
        <v>1.0524</v>
      </c>
    </row>
    <row r="167" s="12" customFormat="1" spans="1:4">
      <c r="A167" s="244" t="s">
        <v>321</v>
      </c>
      <c r="B167" s="246">
        <v>85</v>
      </c>
      <c r="C167" s="246">
        <v>55</v>
      </c>
      <c r="D167" s="240">
        <f t="shared" si="4"/>
        <v>1.5455</v>
      </c>
    </row>
    <row r="168" s="12" customFormat="1" spans="1:4">
      <c r="A168" s="244" t="s">
        <v>322</v>
      </c>
      <c r="B168" s="246">
        <v>5</v>
      </c>
      <c r="C168" s="246"/>
      <c r="D168" s="240">
        <v>1</v>
      </c>
    </row>
    <row r="169" s="12" customFormat="1" spans="1:4">
      <c r="A169" s="244" t="s">
        <v>323</v>
      </c>
      <c r="B169" s="246">
        <v>812</v>
      </c>
      <c r="C169" s="246">
        <v>3711</v>
      </c>
      <c r="D169" s="240">
        <f t="shared" si="4"/>
        <v>0.2188</v>
      </c>
    </row>
    <row r="170" s="12" customFormat="1" spans="1:4">
      <c r="A170" s="244" t="s">
        <v>324</v>
      </c>
      <c r="B170" s="246">
        <v>536</v>
      </c>
      <c r="C170" s="246">
        <v>3516</v>
      </c>
      <c r="D170" s="240">
        <f t="shared" si="4"/>
        <v>0.1524</v>
      </c>
    </row>
    <row r="171" s="12" customFormat="1" spans="1:4">
      <c r="A171" s="244" t="s">
        <v>325</v>
      </c>
      <c r="B171" s="246">
        <v>276</v>
      </c>
      <c r="C171" s="246">
        <v>195</v>
      </c>
      <c r="D171" s="240">
        <f t="shared" si="4"/>
        <v>1.4154</v>
      </c>
    </row>
    <row r="172" s="12" customFormat="1" spans="1:4">
      <c r="A172" s="244" t="s">
        <v>326</v>
      </c>
      <c r="B172" s="246">
        <v>310</v>
      </c>
      <c r="C172" s="246">
        <v>212</v>
      </c>
      <c r="D172" s="240">
        <f t="shared" si="4"/>
        <v>1.4623</v>
      </c>
    </row>
    <row r="173" s="12" customFormat="1" spans="1:4">
      <c r="A173" s="244" t="s">
        <v>327</v>
      </c>
      <c r="B173" s="246">
        <v>310</v>
      </c>
      <c r="C173" s="246">
        <v>212</v>
      </c>
      <c r="D173" s="240">
        <f t="shared" si="4"/>
        <v>1.4623</v>
      </c>
    </row>
    <row r="174" s="12" customFormat="1" spans="1:4">
      <c r="A174" s="244" t="s">
        <v>328</v>
      </c>
      <c r="B174" s="246">
        <v>61</v>
      </c>
      <c r="C174" s="246">
        <v>61</v>
      </c>
      <c r="D174" s="240">
        <f t="shared" si="4"/>
        <v>1</v>
      </c>
    </row>
    <row r="175" s="12" customFormat="1" spans="1:4">
      <c r="A175" s="244" t="s">
        <v>329</v>
      </c>
      <c r="B175" s="246">
        <v>61</v>
      </c>
      <c r="C175" s="246">
        <v>61</v>
      </c>
      <c r="D175" s="240">
        <f t="shared" si="4"/>
        <v>1</v>
      </c>
    </row>
    <row r="176" s="12" customFormat="1" spans="1:4">
      <c r="A176" s="244" t="s">
        <v>330</v>
      </c>
      <c r="B176" s="246">
        <v>558</v>
      </c>
      <c r="C176" s="246">
        <v>522</v>
      </c>
      <c r="D176" s="240">
        <f t="shared" si="4"/>
        <v>1.069</v>
      </c>
    </row>
    <row r="177" s="12" customFormat="1" spans="1:4">
      <c r="A177" s="244" t="s">
        <v>331</v>
      </c>
      <c r="B177" s="246">
        <v>273</v>
      </c>
      <c r="C177" s="246">
        <v>74</v>
      </c>
      <c r="D177" s="240">
        <f t="shared" si="4"/>
        <v>3.6892</v>
      </c>
    </row>
    <row r="178" s="12" customFormat="1" spans="1:4">
      <c r="A178" s="244" t="s">
        <v>332</v>
      </c>
      <c r="B178" s="246">
        <v>217</v>
      </c>
      <c r="C178" s="246">
        <v>376</v>
      </c>
      <c r="D178" s="240">
        <f t="shared" si="4"/>
        <v>0.5771</v>
      </c>
    </row>
    <row r="179" s="12" customFormat="1" spans="1:4">
      <c r="A179" s="244" t="s">
        <v>250</v>
      </c>
      <c r="B179" s="246">
        <v>68</v>
      </c>
      <c r="C179" s="246">
        <v>72</v>
      </c>
      <c r="D179" s="240">
        <f t="shared" si="4"/>
        <v>0.9444</v>
      </c>
    </row>
    <row r="180" s="12" customFormat="1" spans="1:4">
      <c r="A180" s="244" t="s">
        <v>333</v>
      </c>
      <c r="B180" s="246">
        <v>3507</v>
      </c>
      <c r="C180" s="246">
        <v>231</v>
      </c>
      <c r="D180" s="240">
        <f t="shared" si="4"/>
        <v>15.1818</v>
      </c>
    </row>
    <row r="181" s="12" customFormat="1" spans="1:4">
      <c r="A181" s="244" t="s">
        <v>334</v>
      </c>
      <c r="B181" s="246">
        <v>104</v>
      </c>
      <c r="C181" s="246">
        <v>18</v>
      </c>
      <c r="D181" s="240">
        <f t="shared" si="4"/>
        <v>5.7778</v>
      </c>
    </row>
    <row r="182" s="12" customFormat="1" spans="1:4">
      <c r="A182" s="244" t="s">
        <v>335</v>
      </c>
      <c r="B182" s="246">
        <v>366</v>
      </c>
      <c r="C182" s="246"/>
      <c r="D182" s="240">
        <v>1</v>
      </c>
    </row>
    <row r="183" s="12" customFormat="1" spans="1:4">
      <c r="A183" s="244" t="s">
        <v>336</v>
      </c>
      <c r="B183" s="246">
        <v>3037</v>
      </c>
      <c r="C183" s="246">
        <v>213</v>
      </c>
      <c r="D183" s="240">
        <f t="shared" si="4"/>
        <v>14.2582</v>
      </c>
    </row>
    <row r="184" s="121" customFormat="1" ht="20" customHeight="1" spans="1:4">
      <c r="A184" s="248" t="s">
        <v>337</v>
      </c>
      <c r="B184" s="249">
        <v>61685</v>
      </c>
      <c r="C184" s="249">
        <v>57929</v>
      </c>
      <c r="D184" s="236">
        <f t="shared" si="4"/>
        <v>1.0648</v>
      </c>
    </row>
    <row r="185" s="12" customFormat="1" spans="1:4">
      <c r="A185" s="244" t="s">
        <v>338</v>
      </c>
      <c r="B185" s="246">
        <v>1205</v>
      </c>
      <c r="C185" s="246">
        <v>1461</v>
      </c>
      <c r="D185" s="240">
        <f t="shared" si="4"/>
        <v>0.8248</v>
      </c>
    </row>
    <row r="186" s="12" customFormat="1" spans="1:4">
      <c r="A186" s="244" t="s">
        <v>339</v>
      </c>
      <c r="B186" s="246">
        <v>10</v>
      </c>
      <c r="C186" s="246">
        <v>10</v>
      </c>
      <c r="D186" s="240">
        <f t="shared" si="4"/>
        <v>1</v>
      </c>
    </row>
    <row r="187" s="12" customFormat="1" spans="1:4">
      <c r="A187" s="244" t="s">
        <v>340</v>
      </c>
      <c r="B187" s="246">
        <v>423</v>
      </c>
      <c r="C187" s="246">
        <v>409</v>
      </c>
      <c r="D187" s="240">
        <f t="shared" si="4"/>
        <v>1.0342</v>
      </c>
    </row>
    <row r="188" s="12" customFormat="1" spans="1:4">
      <c r="A188" s="244" t="s">
        <v>341</v>
      </c>
      <c r="B188" s="246">
        <v>311</v>
      </c>
      <c r="C188" s="246">
        <v>538</v>
      </c>
      <c r="D188" s="240">
        <f t="shared" si="4"/>
        <v>0.5781</v>
      </c>
    </row>
    <row r="189" s="12" customFormat="1" spans="1:4">
      <c r="A189" s="244" t="s">
        <v>342</v>
      </c>
      <c r="B189" s="246">
        <v>461</v>
      </c>
      <c r="C189" s="246">
        <v>491</v>
      </c>
      <c r="D189" s="240">
        <f t="shared" si="4"/>
        <v>0.9389</v>
      </c>
    </row>
    <row r="190" s="12" customFormat="1" spans="1:4">
      <c r="A190" s="244" t="s">
        <v>343</v>
      </c>
      <c r="B190" s="246">
        <v>1075</v>
      </c>
      <c r="C190" s="246">
        <v>460</v>
      </c>
      <c r="D190" s="240">
        <f t="shared" si="4"/>
        <v>2.337</v>
      </c>
    </row>
    <row r="191" s="12" customFormat="1" spans="1:4">
      <c r="A191" s="244" t="s">
        <v>344</v>
      </c>
      <c r="B191" s="246">
        <v>307</v>
      </c>
      <c r="C191" s="246">
        <v>275</v>
      </c>
      <c r="D191" s="240">
        <f t="shared" si="4"/>
        <v>1.1164</v>
      </c>
    </row>
    <row r="192" s="12" customFormat="1" spans="1:4">
      <c r="A192" s="244" t="s">
        <v>345</v>
      </c>
      <c r="B192" s="246">
        <v>128</v>
      </c>
      <c r="C192" s="246">
        <v>149</v>
      </c>
      <c r="D192" s="240">
        <f t="shared" si="4"/>
        <v>0.8591</v>
      </c>
    </row>
    <row r="193" s="12" customFormat="1" spans="1:4">
      <c r="A193" s="244" t="s">
        <v>346</v>
      </c>
      <c r="B193" s="246">
        <v>640</v>
      </c>
      <c r="C193" s="246">
        <v>36</v>
      </c>
      <c r="D193" s="240">
        <f t="shared" si="4"/>
        <v>17.7778</v>
      </c>
    </row>
    <row r="194" s="12" customFormat="1" spans="1:4">
      <c r="A194" s="244" t="s">
        <v>347</v>
      </c>
      <c r="B194" s="246">
        <v>21112</v>
      </c>
      <c r="C194" s="246">
        <v>22812</v>
      </c>
      <c r="D194" s="240">
        <f t="shared" si="4"/>
        <v>0.9255</v>
      </c>
    </row>
    <row r="195" s="12" customFormat="1" spans="1:4">
      <c r="A195" s="244" t="s">
        <v>348</v>
      </c>
      <c r="B195" s="246">
        <v>1100</v>
      </c>
      <c r="C195" s="246">
        <v>5200</v>
      </c>
      <c r="D195" s="240">
        <f t="shared" ref="D195:D259" si="5">+B195/C195</f>
        <v>0.2115</v>
      </c>
    </row>
    <row r="196" s="12" customFormat="1" spans="1:4">
      <c r="A196" s="244" t="s">
        <v>349</v>
      </c>
      <c r="B196" s="246">
        <v>890</v>
      </c>
      <c r="C196" s="246">
        <v>600</v>
      </c>
      <c r="D196" s="240">
        <f t="shared" si="5"/>
        <v>1.4833</v>
      </c>
    </row>
    <row r="197" s="12" customFormat="1" spans="1:4">
      <c r="A197" s="244" t="s">
        <v>350</v>
      </c>
      <c r="B197" s="246">
        <v>3122</v>
      </c>
      <c r="C197" s="246">
        <v>3010</v>
      </c>
      <c r="D197" s="240">
        <f t="shared" si="5"/>
        <v>1.0372</v>
      </c>
    </row>
    <row r="198" s="12" customFormat="1" spans="1:4">
      <c r="A198" s="244" t="s">
        <v>351</v>
      </c>
      <c r="B198" s="246">
        <v>16000</v>
      </c>
      <c r="C198" s="246">
        <v>14002</v>
      </c>
      <c r="D198" s="240">
        <f t="shared" si="5"/>
        <v>1.1427</v>
      </c>
    </row>
    <row r="199" s="12" customFormat="1" spans="1:4">
      <c r="A199" s="244" t="s">
        <v>352</v>
      </c>
      <c r="B199" s="246">
        <v>1151</v>
      </c>
      <c r="C199" s="246">
        <v>4255</v>
      </c>
      <c r="D199" s="240">
        <f t="shared" si="5"/>
        <v>0.2705</v>
      </c>
    </row>
    <row r="200" s="12" customFormat="1" spans="1:4">
      <c r="A200" s="244" t="s">
        <v>353</v>
      </c>
      <c r="B200" s="246">
        <v>1151</v>
      </c>
      <c r="C200" s="246">
        <v>4255</v>
      </c>
      <c r="D200" s="240">
        <f t="shared" si="5"/>
        <v>0.2705</v>
      </c>
    </row>
    <row r="201" s="12" customFormat="1" spans="1:4">
      <c r="A201" s="244" t="s">
        <v>354</v>
      </c>
      <c r="B201" s="246">
        <v>5484</v>
      </c>
      <c r="C201" s="246">
        <v>1969</v>
      </c>
      <c r="D201" s="240">
        <f t="shared" si="5"/>
        <v>2.7852</v>
      </c>
    </row>
    <row r="202" s="12" customFormat="1" spans="1:4">
      <c r="A202" s="244" t="s">
        <v>355</v>
      </c>
      <c r="B202" s="246">
        <v>26</v>
      </c>
      <c r="C202" s="246"/>
      <c r="D202" s="240">
        <v>1</v>
      </c>
    </row>
    <row r="203" s="12" customFormat="1" spans="1:4">
      <c r="A203" s="244" t="s">
        <v>356</v>
      </c>
      <c r="B203" s="246">
        <v>775</v>
      </c>
      <c r="C203" s="246">
        <v>0</v>
      </c>
      <c r="D203" s="240">
        <v>1</v>
      </c>
    </row>
    <row r="204" s="12" customFormat="1" spans="1:4">
      <c r="A204" s="244" t="s">
        <v>357</v>
      </c>
      <c r="B204" s="246">
        <v>414</v>
      </c>
      <c r="C204" s="246">
        <v>5</v>
      </c>
      <c r="D204" s="240">
        <f t="shared" si="5"/>
        <v>82.8</v>
      </c>
    </row>
    <row r="205" s="12" customFormat="1" spans="1:4">
      <c r="A205" s="244" t="s">
        <v>358</v>
      </c>
      <c r="B205" s="246">
        <v>114</v>
      </c>
      <c r="C205" s="246"/>
      <c r="D205" s="240">
        <v>1</v>
      </c>
    </row>
    <row r="206" s="12" customFormat="1" spans="1:4">
      <c r="A206" s="244" t="s">
        <v>359</v>
      </c>
      <c r="B206" s="246">
        <v>91</v>
      </c>
      <c r="C206" s="246">
        <v>29</v>
      </c>
      <c r="D206" s="240">
        <f t="shared" si="5"/>
        <v>3.1379</v>
      </c>
    </row>
    <row r="207" s="12" customFormat="1" spans="1:4">
      <c r="A207" s="244" t="s">
        <v>360</v>
      </c>
      <c r="B207" s="246">
        <v>1979</v>
      </c>
      <c r="C207" s="246">
        <v>73</v>
      </c>
      <c r="D207" s="240">
        <f t="shared" si="5"/>
        <v>27.1096</v>
      </c>
    </row>
    <row r="208" s="12" customFormat="1" spans="1:4">
      <c r="A208" s="244" t="s">
        <v>361</v>
      </c>
      <c r="B208" s="246">
        <v>2085</v>
      </c>
      <c r="C208" s="246">
        <v>1862</v>
      </c>
      <c r="D208" s="240">
        <f t="shared" si="5"/>
        <v>1.1198</v>
      </c>
    </row>
    <row r="209" s="12" customFormat="1" spans="1:4">
      <c r="A209" s="244" t="s">
        <v>362</v>
      </c>
      <c r="B209" s="246">
        <v>1008</v>
      </c>
      <c r="C209" s="246">
        <v>89</v>
      </c>
      <c r="D209" s="240">
        <f t="shared" si="5"/>
        <v>11.3258</v>
      </c>
    </row>
    <row r="210" s="12" customFormat="1" spans="1:4">
      <c r="A210" s="244" t="s">
        <v>363</v>
      </c>
      <c r="B210" s="246">
        <v>436</v>
      </c>
      <c r="C210" s="246">
        <v>57</v>
      </c>
      <c r="D210" s="240">
        <f t="shared" si="5"/>
        <v>7.6491</v>
      </c>
    </row>
    <row r="211" s="12" customFormat="1" spans="1:4">
      <c r="A211" s="244" t="s">
        <v>364</v>
      </c>
      <c r="B211" s="246">
        <v>483</v>
      </c>
      <c r="C211" s="246"/>
      <c r="D211" s="240">
        <v>1</v>
      </c>
    </row>
    <row r="212" s="12" customFormat="1" spans="1:4">
      <c r="A212" s="244" t="s">
        <v>365</v>
      </c>
      <c r="B212" s="246">
        <v>89</v>
      </c>
      <c r="C212" s="246">
        <v>32</v>
      </c>
      <c r="D212" s="240">
        <f t="shared" si="5"/>
        <v>2.7813</v>
      </c>
    </row>
    <row r="213" s="12" customFormat="1" spans="1:4">
      <c r="A213" s="244" t="s">
        <v>366</v>
      </c>
      <c r="B213" s="246">
        <v>4136</v>
      </c>
      <c r="C213" s="246">
        <v>4177</v>
      </c>
      <c r="D213" s="240">
        <f t="shared" si="5"/>
        <v>0.9902</v>
      </c>
    </row>
    <row r="214" s="12" customFormat="1" spans="1:4">
      <c r="A214" s="244" t="s">
        <v>367</v>
      </c>
      <c r="B214" s="246">
        <v>693</v>
      </c>
      <c r="C214" s="246">
        <v>1201</v>
      </c>
      <c r="D214" s="240">
        <f t="shared" si="5"/>
        <v>0.577</v>
      </c>
    </row>
    <row r="215" s="12" customFormat="1" spans="1:4">
      <c r="A215" s="244" t="s">
        <v>368</v>
      </c>
      <c r="B215" s="246">
        <v>515</v>
      </c>
      <c r="C215" s="246">
        <v>490</v>
      </c>
      <c r="D215" s="240">
        <f t="shared" si="5"/>
        <v>1.051</v>
      </c>
    </row>
    <row r="216" s="12" customFormat="1" spans="1:4">
      <c r="A216" s="244" t="s">
        <v>369</v>
      </c>
      <c r="B216" s="246">
        <v>2441</v>
      </c>
      <c r="C216" s="246">
        <v>2393</v>
      </c>
      <c r="D216" s="240">
        <f t="shared" si="5"/>
        <v>1.0201</v>
      </c>
    </row>
    <row r="217" s="12" customFormat="1" spans="1:4">
      <c r="A217" s="244" t="s">
        <v>370</v>
      </c>
      <c r="B217" s="246">
        <v>59</v>
      </c>
      <c r="C217" s="246">
        <v>58</v>
      </c>
      <c r="D217" s="240">
        <f t="shared" si="5"/>
        <v>1.0172</v>
      </c>
    </row>
    <row r="218" s="12" customFormat="1" spans="1:4">
      <c r="A218" s="244" t="s">
        <v>371</v>
      </c>
      <c r="B218" s="246">
        <v>322</v>
      </c>
      <c r="C218" s="246"/>
      <c r="D218" s="240">
        <v>1</v>
      </c>
    </row>
    <row r="219" s="12" customFormat="1" spans="1:4">
      <c r="A219" s="244" t="s">
        <v>372</v>
      </c>
      <c r="B219" s="246">
        <v>105</v>
      </c>
      <c r="C219" s="246">
        <v>35</v>
      </c>
      <c r="D219" s="240">
        <f t="shared" si="5"/>
        <v>3</v>
      </c>
    </row>
    <row r="220" s="12" customFormat="1" spans="1:4">
      <c r="A220" s="244" t="s">
        <v>373</v>
      </c>
      <c r="B220" s="246">
        <v>1855</v>
      </c>
      <c r="C220" s="246">
        <v>1603</v>
      </c>
      <c r="D220" s="240">
        <f t="shared" si="5"/>
        <v>1.1572</v>
      </c>
    </row>
    <row r="221" s="12" customFormat="1" spans="1:4">
      <c r="A221" s="244" t="s">
        <v>374</v>
      </c>
      <c r="B221" s="246">
        <v>276</v>
      </c>
      <c r="C221" s="246">
        <v>93</v>
      </c>
      <c r="D221" s="240">
        <f t="shared" si="5"/>
        <v>2.9677</v>
      </c>
    </row>
    <row r="222" s="12" customFormat="1" spans="1:4">
      <c r="A222" s="244" t="s">
        <v>375</v>
      </c>
      <c r="B222" s="246">
        <v>383</v>
      </c>
      <c r="C222" s="246">
        <v>268</v>
      </c>
      <c r="D222" s="240">
        <f t="shared" si="5"/>
        <v>1.4291</v>
      </c>
    </row>
    <row r="223" s="12" customFormat="1" spans="1:4">
      <c r="A223" s="244" t="s">
        <v>376</v>
      </c>
      <c r="B223" s="246">
        <v>38</v>
      </c>
      <c r="C223" s="246">
        <v>28</v>
      </c>
      <c r="D223" s="240">
        <f t="shared" si="5"/>
        <v>1.3571</v>
      </c>
    </row>
    <row r="224" s="12" customFormat="1" spans="1:4">
      <c r="A224" s="244" t="s">
        <v>377</v>
      </c>
      <c r="B224" s="246">
        <v>992</v>
      </c>
      <c r="C224" s="246">
        <v>931</v>
      </c>
      <c r="D224" s="240">
        <f t="shared" si="5"/>
        <v>1.0655</v>
      </c>
    </row>
    <row r="225" s="12" customFormat="1" spans="1:4">
      <c r="A225" s="244" t="s">
        <v>378</v>
      </c>
      <c r="B225" s="246">
        <v>167</v>
      </c>
      <c r="C225" s="246">
        <v>283</v>
      </c>
      <c r="D225" s="240">
        <f t="shared" si="5"/>
        <v>0.5901</v>
      </c>
    </row>
    <row r="226" s="12" customFormat="1" spans="1:4">
      <c r="A226" s="244" t="s">
        <v>379</v>
      </c>
      <c r="B226" s="246">
        <v>2</v>
      </c>
      <c r="C226" s="246">
        <v>2</v>
      </c>
      <c r="D226" s="240">
        <f t="shared" si="5"/>
        <v>1</v>
      </c>
    </row>
    <row r="227" s="12" customFormat="1" spans="1:4">
      <c r="A227" s="244" t="s">
        <v>380</v>
      </c>
      <c r="B227" s="246">
        <v>2</v>
      </c>
      <c r="C227" s="246">
        <v>2</v>
      </c>
      <c r="D227" s="240">
        <f t="shared" si="5"/>
        <v>1</v>
      </c>
    </row>
    <row r="228" s="12" customFormat="1" spans="1:4">
      <c r="A228" s="244" t="s">
        <v>381</v>
      </c>
      <c r="B228" s="246">
        <v>3445</v>
      </c>
      <c r="C228" s="246">
        <v>2782</v>
      </c>
      <c r="D228" s="240">
        <f t="shared" si="5"/>
        <v>1.2383</v>
      </c>
    </row>
    <row r="229" s="12" customFormat="1" spans="1:4">
      <c r="A229" s="244" t="s">
        <v>382</v>
      </c>
      <c r="B229" s="246">
        <v>2912</v>
      </c>
      <c r="C229" s="246">
        <v>2284</v>
      </c>
      <c r="D229" s="240">
        <f t="shared" si="5"/>
        <v>1.275</v>
      </c>
    </row>
    <row r="230" s="12" customFormat="1" spans="1:4">
      <c r="A230" s="244" t="s">
        <v>383</v>
      </c>
      <c r="B230" s="246">
        <v>533</v>
      </c>
      <c r="C230" s="246">
        <v>498</v>
      </c>
      <c r="D230" s="240">
        <f t="shared" si="5"/>
        <v>1.0703</v>
      </c>
    </row>
    <row r="231" s="12" customFormat="1" spans="1:4">
      <c r="A231" s="244" t="s">
        <v>384</v>
      </c>
      <c r="B231" s="246">
        <v>667</v>
      </c>
      <c r="C231" s="246">
        <v>540</v>
      </c>
      <c r="D231" s="240">
        <f t="shared" si="5"/>
        <v>1.2352</v>
      </c>
    </row>
    <row r="232" s="12" customFormat="1" spans="1:4">
      <c r="A232" s="244" t="s">
        <v>385</v>
      </c>
      <c r="B232" s="246">
        <v>547</v>
      </c>
      <c r="C232" s="246">
        <v>382</v>
      </c>
      <c r="D232" s="240">
        <f t="shared" si="5"/>
        <v>1.4319</v>
      </c>
    </row>
    <row r="233" s="12" customFormat="1" spans="1:4">
      <c r="A233" s="244" t="s">
        <v>386</v>
      </c>
      <c r="B233" s="246">
        <v>120</v>
      </c>
      <c r="C233" s="246">
        <v>158</v>
      </c>
      <c r="D233" s="240">
        <f t="shared" si="5"/>
        <v>0.7595</v>
      </c>
    </row>
    <row r="234" s="12" customFormat="1" spans="1:4">
      <c r="A234" s="244" t="s">
        <v>387</v>
      </c>
      <c r="B234" s="246">
        <v>2464</v>
      </c>
      <c r="C234" s="246">
        <v>1867</v>
      </c>
      <c r="D234" s="240">
        <f t="shared" si="5"/>
        <v>1.3198</v>
      </c>
    </row>
    <row r="235" s="12" customFormat="1" spans="1:4">
      <c r="A235" s="244" t="s">
        <v>388</v>
      </c>
      <c r="B235" s="246">
        <v>279</v>
      </c>
      <c r="C235" s="246">
        <v>157</v>
      </c>
      <c r="D235" s="240">
        <f t="shared" si="5"/>
        <v>1.7771</v>
      </c>
    </row>
    <row r="236" s="12" customFormat="1" spans="1:4">
      <c r="A236" s="244" t="s">
        <v>389</v>
      </c>
      <c r="B236" s="246">
        <v>2185</v>
      </c>
      <c r="C236" s="246">
        <v>1710</v>
      </c>
      <c r="D236" s="240">
        <f t="shared" si="5"/>
        <v>1.2778</v>
      </c>
    </row>
    <row r="237" s="12" customFormat="1" spans="1:4">
      <c r="A237" s="244" t="s">
        <v>390</v>
      </c>
      <c r="B237" s="246">
        <v>95</v>
      </c>
      <c r="C237" s="246">
        <v>38</v>
      </c>
      <c r="D237" s="240">
        <f t="shared" si="5"/>
        <v>2.5</v>
      </c>
    </row>
    <row r="238" s="12" customFormat="1" spans="1:4">
      <c r="A238" s="244" t="s">
        <v>391</v>
      </c>
      <c r="B238" s="246">
        <v>95</v>
      </c>
      <c r="C238" s="246">
        <v>38</v>
      </c>
      <c r="D238" s="240">
        <f t="shared" si="5"/>
        <v>2.5</v>
      </c>
    </row>
    <row r="239" s="12" customFormat="1" spans="1:4">
      <c r="A239" s="244" t="s">
        <v>392</v>
      </c>
      <c r="B239" s="246">
        <v>15120</v>
      </c>
      <c r="C239" s="246">
        <v>11141</v>
      </c>
      <c r="D239" s="240">
        <f t="shared" si="5"/>
        <v>1.3571</v>
      </c>
    </row>
    <row r="240" s="12" customFormat="1" spans="1:4">
      <c r="A240" s="244" t="s">
        <v>393</v>
      </c>
      <c r="B240" s="246">
        <v>15120</v>
      </c>
      <c r="C240" s="246">
        <v>11141</v>
      </c>
      <c r="D240" s="240">
        <f t="shared" si="5"/>
        <v>1.3571</v>
      </c>
    </row>
    <row r="241" s="12" customFormat="1" spans="1:4">
      <c r="A241" s="244" t="s">
        <v>394</v>
      </c>
      <c r="B241" s="246">
        <v>328</v>
      </c>
      <c r="C241" s="246">
        <v>2491</v>
      </c>
      <c r="D241" s="240">
        <f t="shared" si="5"/>
        <v>0.1317</v>
      </c>
    </row>
    <row r="242" s="12" customFormat="1" spans="1:4">
      <c r="A242" s="244" t="s">
        <v>395</v>
      </c>
      <c r="B242" s="246">
        <v>153</v>
      </c>
      <c r="C242" s="246">
        <v>231</v>
      </c>
      <c r="D242" s="240">
        <f t="shared" si="5"/>
        <v>0.6623</v>
      </c>
    </row>
    <row r="243" s="12" customFormat="1" spans="1:4">
      <c r="A243" s="244" t="s">
        <v>249</v>
      </c>
      <c r="B243" s="246">
        <v>87</v>
      </c>
      <c r="C243" s="246"/>
      <c r="D243" s="240">
        <v>1</v>
      </c>
    </row>
    <row r="244" s="12" customFormat="1" spans="1:4">
      <c r="A244" s="244" t="s">
        <v>250</v>
      </c>
      <c r="B244" s="246">
        <v>68</v>
      </c>
      <c r="C244" s="246"/>
      <c r="D244" s="240">
        <v>1</v>
      </c>
    </row>
    <row r="245" s="12" customFormat="1" spans="1:4">
      <c r="A245" s="244" t="s">
        <v>396</v>
      </c>
      <c r="B245" s="246">
        <v>20</v>
      </c>
      <c r="C245" s="246">
        <v>2260</v>
      </c>
      <c r="D245" s="240">
        <f t="shared" si="5"/>
        <v>0.0088</v>
      </c>
    </row>
    <row r="246" s="12" customFormat="1" spans="1:4">
      <c r="A246" s="244" t="s">
        <v>397</v>
      </c>
      <c r="B246" s="246">
        <v>2538</v>
      </c>
      <c r="C246" s="246">
        <v>2242</v>
      </c>
      <c r="D246" s="240">
        <f t="shared" si="5"/>
        <v>1.132</v>
      </c>
    </row>
    <row r="247" s="12" customFormat="1" spans="1:4">
      <c r="A247" s="244" t="s">
        <v>398</v>
      </c>
      <c r="B247" s="246">
        <v>2538</v>
      </c>
      <c r="C247" s="246">
        <v>2242</v>
      </c>
      <c r="D247" s="240">
        <f t="shared" si="5"/>
        <v>1.132</v>
      </c>
    </row>
    <row r="248" s="121" customFormat="1" ht="20" customHeight="1" spans="1:4">
      <c r="A248" s="248" t="s">
        <v>399</v>
      </c>
      <c r="B248" s="249">
        <v>21356</v>
      </c>
      <c r="C248" s="249">
        <v>19834</v>
      </c>
      <c r="D248" s="236">
        <f t="shared" si="5"/>
        <v>1.0767</v>
      </c>
    </row>
    <row r="249" s="12" customFormat="1" spans="1:4">
      <c r="A249" s="244" t="s">
        <v>400</v>
      </c>
      <c r="B249" s="246">
        <v>346</v>
      </c>
      <c r="C249" s="246">
        <v>337</v>
      </c>
      <c r="D249" s="240">
        <f t="shared" si="5"/>
        <v>1.0267</v>
      </c>
    </row>
    <row r="250" s="12" customFormat="1" spans="1:4">
      <c r="A250" s="244" t="s">
        <v>401</v>
      </c>
      <c r="B250" s="246">
        <v>88</v>
      </c>
      <c r="C250" s="246">
        <v>157</v>
      </c>
      <c r="D250" s="240">
        <f t="shared" si="5"/>
        <v>0.5605</v>
      </c>
    </row>
    <row r="251" s="12" customFormat="1" spans="1:4">
      <c r="A251" s="244" t="s">
        <v>402</v>
      </c>
      <c r="B251" s="246">
        <v>258</v>
      </c>
      <c r="C251" s="246">
        <v>180</v>
      </c>
      <c r="D251" s="240">
        <f t="shared" si="5"/>
        <v>1.4333</v>
      </c>
    </row>
    <row r="252" s="12" customFormat="1" spans="1:4">
      <c r="A252" s="244" t="s">
        <v>403</v>
      </c>
      <c r="B252" s="246">
        <v>1720</v>
      </c>
      <c r="C252" s="246">
        <v>7520</v>
      </c>
      <c r="D252" s="240">
        <f t="shared" si="5"/>
        <v>0.2287</v>
      </c>
    </row>
    <row r="253" s="12" customFormat="1" spans="1:4">
      <c r="A253" s="244" t="s">
        <v>404</v>
      </c>
      <c r="B253" s="246">
        <v>873</v>
      </c>
      <c r="C253" s="246">
        <v>6126</v>
      </c>
      <c r="D253" s="240">
        <f t="shared" si="5"/>
        <v>0.1425</v>
      </c>
    </row>
    <row r="254" s="12" customFormat="1" spans="1:4">
      <c r="A254" s="244" t="s">
        <v>405</v>
      </c>
      <c r="B254" s="246">
        <v>847</v>
      </c>
      <c r="C254" s="246">
        <v>1394</v>
      </c>
      <c r="D254" s="240">
        <f t="shared" si="5"/>
        <v>0.6076</v>
      </c>
    </row>
    <row r="255" s="12" customFormat="1" spans="1:4">
      <c r="A255" s="244" t="s">
        <v>406</v>
      </c>
      <c r="B255" s="246">
        <v>3736</v>
      </c>
      <c r="C255" s="246">
        <v>3038</v>
      </c>
      <c r="D255" s="240">
        <f t="shared" si="5"/>
        <v>1.2298</v>
      </c>
    </row>
    <row r="256" s="12" customFormat="1" spans="1:4">
      <c r="A256" s="244" t="s">
        <v>407</v>
      </c>
      <c r="B256" s="246">
        <v>2128</v>
      </c>
      <c r="C256" s="246">
        <v>1932</v>
      </c>
      <c r="D256" s="240">
        <f t="shared" si="5"/>
        <v>1.1014</v>
      </c>
    </row>
    <row r="257" s="12" customFormat="1" spans="1:4">
      <c r="A257" s="244" t="s">
        <v>408</v>
      </c>
      <c r="B257" s="246">
        <v>1608</v>
      </c>
      <c r="C257" s="246">
        <v>1106</v>
      </c>
      <c r="D257" s="240">
        <f t="shared" si="5"/>
        <v>1.4539</v>
      </c>
    </row>
    <row r="258" s="12" customFormat="1" spans="1:4">
      <c r="A258" s="244" t="s">
        <v>409</v>
      </c>
      <c r="B258" s="246">
        <v>8409</v>
      </c>
      <c r="C258" s="246">
        <v>3931</v>
      </c>
      <c r="D258" s="240">
        <f t="shared" si="5"/>
        <v>2.1392</v>
      </c>
    </row>
    <row r="259" s="12" customFormat="1" spans="1:4">
      <c r="A259" s="244" t="s">
        <v>410</v>
      </c>
      <c r="B259" s="246">
        <v>13</v>
      </c>
      <c r="C259" s="246">
        <v>13</v>
      </c>
      <c r="D259" s="240">
        <f t="shared" si="5"/>
        <v>1</v>
      </c>
    </row>
    <row r="260" s="12" customFormat="1" spans="1:4">
      <c r="A260" s="244" t="s">
        <v>411</v>
      </c>
      <c r="B260" s="246">
        <v>347</v>
      </c>
      <c r="C260" s="246">
        <v>369</v>
      </c>
      <c r="D260" s="240">
        <f t="shared" ref="D259:D322" si="6">+B260/C260</f>
        <v>0.9404</v>
      </c>
    </row>
    <row r="261" s="12" customFormat="1" spans="1:4">
      <c r="A261" s="244" t="s">
        <v>412</v>
      </c>
      <c r="B261" s="246">
        <v>94</v>
      </c>
      <c r="C261" s="246">
        <v>83</v>
      </c>
      <c r="D261" s="240">
        <f t="shared" si="6"/>
        <v>1.1325</v>
      </c>
    </row>
    <row r="262" s="12" customFormat="1" spans="1:4">
      <c r="A262" s="244" t="s">
        <v>413</v>
      </c>
      <c r="B262" s="246">
        <v>344</v>
      </c>
      <c r="C262" s="246">
        <v>554</v>
      </c>
      <c r="D262" s="240">
        <f t="shared" si="6"/>
        <v>0.6209</v>
      </c>
    </row>
    <row r="263" s="12" customFormat="1" spans="1:4">
      <c r="A263" s="244" t="s">
        <v>414</v>
      </c>
      <c r="B263" s="246">
        <v>56</v>
      </c>
      <c r="C263" s="246">
        <v>61</v>
      </c>
      <c r="D263" s="240">
        <f t="shared" si="6"/>
        <v>0.918</v>
      </c>
    </row>
    <row r="264" s="12" customFormat="1" spans="1:4">
      <c r="A264" s="244" t="s">
        <v>415</v>
      </c>
      <c r="B264" s="246">
        <v>4390</v>
      </c>
      <c r="C264" s="246"/>
      <c r="D264" s="240">
        <v>1</v>
      </c>
    </row>
    <row r="265" s="12" customFormat="1" spans="1:4">
      <c r="A265" s="244" t="s">
        <v>416</v>
      </c>
      <c r="B265" s="246">
        <v>2628</v>
      </c>
      <c r="C265" s="246">
        <v>2499</v>
      </c>
      <c r="D265" s="240">
        <f t="shared" si="6"/>
        <v>1.0516</v>
      </c>
    </row>
    <row r="266" s="12" customFormat="1" spans="1:4">
      <c r="A266" s="244" t="s">
        <v>417</v>
      </c>
      <c r="B266" s="246">
        <v>538</v>
      </c>
      <c r="C266" s="246">
        <v>352</v>
      </c>
      <c r="D266" s="240">
        <f t="shared" si="6"/>
        <v>1.5284</v>
      </c>
    </row>
    <row r="267" s="12" customFormat="1" spans="1:4">
      <c r="A267" s="244" t="s">
        <v>418</v>
      </c>
      <c r="B267" s="246">
        <v>1836</v>
      </c>
      <c r="C267" s="246">
        <v>1534</v>
      </c>
      <c r="D267" s="240">
        <f t="shared" si="6"/>
        <v>1.1969</v>
      </c>
    </row>
    <row r="268" s="12" customFormat="1" spans="1:4">
      <c r="A268" s="244" t="s">
        <v>419</v>
      </c>
      <c r="B268" s="246">
        <v>1836</v>
      </c>
      <c r="C268" s="246">
        <v>1534</v>
      </c>
      <c r="D268" s="240">
        <f t="shared" si="6"/>
        <v>1.1969</v>
      </c>
    </row>
    <row r="269" s="12" customFormat="1" spans="1:4">
      <c r="A269" s="244" t="s">
        <v>420</v>
      </c>
      <c r="B269" s="246">
        <v>3042</v>
      </c>
      <c r="C269" s="246">
        <v>3037</v>
      </c>
      <c r="D269" s="240">
        <f t="shared" si="6"/>
        <v>1.0016</v>
      </c>
    </row>
    <row r="270" s="12" customFormat="1" spans="1:4">
      <c r="A270" s="244" t="s">
        <v>421</v>
      </c>
      <c r="B270" s="246">
        <v>1149</v>
      </c>
      <c r="C270" s="246">
        <v>1095</v>
      </c>
      <c r="D270" s="240">
        <f t="shared" si="6"/>
        <v>1.0493</v>
      </c>
    </row>
    <row r="271" s="12" customFormat="1" spans="1:4">
      <c r="A271" s="244" t="s">
        <v>422</v>
      </c>
      <c r="B271" s="246">
        <v>1346</v>
      </c>
      <c r="C271" s="246">
        <v>1390</v>
      </c>
      <c r="D271" s="240">
        <f t="shared" si="6"/>
        <v>0.9683</v>
      </c>
    </row>
    <row r="272" s="12" customFormat="1" spans="1:4">
      <c r="A272" s="244" t="s">
        <v>423</v>
      </c>
      <c r="B272" s="246">
        <v>547</v>
      </c>
      <c r="C272" s="246">
        <v>551</v>
      </c>
      <c r="D272" s="240">
        <f t="shared" si="6"/>
        <v>0.9927</v>
      </c>
    </row>
    <row r="273" s="12" customFormat="1" spans="1:4">
      <c r="A273" s="244" t="s">
        <v>424</v>
      </c>
      <c r="B273" s="246">
        <v>126</v>
      </c>
      <c r="C273" s="246">
        <v>166</v>
      </c>
      <c r="D273" s="240">
        <f t="shared" si="6"/>
        <v>0.759</v>
      </c>
    </row>
    <row r="274" s="12" customFormat="1" spans="1:4">
      <c r="A274" s="244" t="s">
        <v>425</v>
      </c>
      <c r="B274" s="246">
        <v>126</v>
      </c>
      <c r="C274" s="246">
        <v>165</v>
      </c>
      <c r="D274" s="240">
        <f t="shared" si="6"/>
        <v>0.7636</v>
      </c>
    </row>
    <row r="275" s="12" customFormat="1" spans="1:4">
      <c r="A275" s="244" t="s">
        <v>426</v>
      </c>
      <c r="B275" s="246">
        <v>2142</v>
      </c>
      <c r="C275" s="246">
        <v>272</v>
      </c>
      <c r="D275" s="240">
        <f t="shared" si="6"/>
        <v>7.875</v>
      </c>
    </row>
    <row r="276" s="12" customFormat="1" spans="1:4">
      <c r="A276" s="244" t="s">
        <v>427</v>
      </c>
      <c r="B276" s="246">
        <v>2142</v>
      </c>
      <c r="C276" s="246">
        <v>272</v>
      </c>
      <c r="D276" s="240">
        <f t="shared" si="6"/>
        <v>7.875</v>
      </c>
    </row>
    <row r="277" s="121" customFormat="1" ht="20" customHeight="1" spans="1:4">
      <c r="A277" s="248" t="s">
        <v>428</v>
      </c>
      <c r="B277" s="249">
        <v>14832</v>
      </c>
      <c r="C277" s="249">
        <v>21368</v>
      </c>
      <c r="D277" s="236">
        <f t="shared" si="6"/>
        <v>0.6941</v>
      </c>
    </row>
    <row r="278" s="12" customFormat="1" spans="1:4">
      <c r="A278" s="244" t="s">
        <v>429</v>
      </c>
      <c r="B278" s="246">
        <v>395</v>
      </c>
      <c r="C278" s="246">
        <v>363</v>
      </c>
      <c r="D278" s="240">
        <f t="shared" si="6"/>
        <v>1.0882</v>
      </c>
    </row>
    <row r="279" s="12" customFormat="1" spans="1:4">
      <c r="A279" s="244" t="s">
        <v>430</v>
      </c>
      <c r="B279" s="246">
        <v>395</v>
      </c>
      <c r="C279" s="246">
        <v>363</v>
      </c>
      <c r="D279" s="240">
        <f t="shared" si="6"/>
        <v>1.0882</v>
      </c>
    </row>
    <row r="280" s="12" customFormat="1" spans="1:4">
      <c r="A280" s="244" t="s">
        <v>431</v>
      </c>
      <c r="B280" s="246"/>
      <c r="C280" s="246">
        <v>2540</v>
      </c>
      <c r="D280" s="240">
        <v>-1</v>
      </c>
    </row>
    <row r="281" s="12" customFormat="1" spans="1:4">
      <c r="A281" s="244" t="s">
        <v>432</v>
      </c>
      <c r="B281" s="246"/>
      <c r="C281" s="246">
        <v>2540</v>
      </c>
      <c r="D281" s="240">
        <v>-1</v>
      </c>
    </row>
    <row r="282" s="12" customFormat="1" spans="1:4">
      <c r="A282" s="244" t="s">
        <v>433</v>
      </c>
      <c r="B282" s="246">
        <v>4133</v>
      </c>
      <c r="C282" s="246">
        <v>15275</v>
      </c>
      <c r="D282" s="240">
        <f t="shared" si="6"/>
        <v>0.2706</v>
      </c>
    </row>
    <row r="283" s="12" customFormat="1" spans="1:4">
      <c r="A283" s="244" t="s">
        <v>434</v>
      </c>
      <c r="B283" s="246">
        <v>49</v>
      </c>
      <c r="C283" s="246">
        <v>1119</v>
      </c>
      <c r="D283" s="240">
        <f t="shared" si="6"/>
        <v>0.0438</v>
      </c>
    </row>
    <row r="284" s="12" customFormat="1" spans="1:4">
      <c r="A284" s="244" t="s">
        <v>435</v>
      </c>
      <c r="B284" s="246">
        <v>4084</v>
      </c>
      <c r="C284" s="246">
        <v>14156</v>
      </c>
      <c r="D284" s="240">
        <f t="shared" si="6"/>
        <v>0.2885</v>
      </c>
    </row>
    <row r="285" s="12" customFormat="1" spans="1:4">
      <c r="A285" s="244" t="s">
        <v>436</v>
      </c>
      <c r="B285" s="246">
        <v>1175</v>
      </c>
      <c r="C285" s="246">
        <v>17</v>
      </c>
      <c r="D285" s="240">
        <f t="shared" si="6"/>
        <v>69.1176</v>
      </c>
    </row>
    <row r="286" s="12" customFormat="1" spans="1:4">
      <c r="A286" s="244" t="s">
        <v>437</v>
      </c>
      <c r="B286" s="246">
        <v>175</v>
      </c>
      <c r="C286" s="246">
        <v>17</v>
      </c>
      <c r="D286" s="240">
        <f t="shared" si="6"/>
        <v>10.2941</v>
      </c>
    </row>
    <row r="287" s="12" customFormat="1" spans="1:4">
      <c r="A287" s="244" t="s">
        <v>438</v>
      </c>
      <c r="B287" s="246">
        <v>1000</v>
      </c>
      <c r="C287" s="246"/>
      <c r="D287" s="240">
        <v>1</v>
      </c>
    </row>
    <row r="288" s="12" customFormat="1" spans="1:4">
      <c r="A288" s="244" t="s">
        <v>439</v>
      </c>
      <c r="B288" s="246">
        <v>1740</v>
      </c>
      <c r="C288" s="246">
        <v>1962</v>
      </c>
      <c r="D288" s="240">
        <f t="shared" si="6"/>
        <v>0.8869</v>
      </c>
    </row>
    <row r="289" s="12" customFormat="1" spans="1:4">
      <c r="A289" s="244" t="s">
        <v>440</v>
      </c>
      <c r="B289" s="246">
        <v>1740</v>
      </c>
      <c r="C289" s="246">
        <v>1962</v>
      </c>
      <c r="D289" s="240">
        <f t="shared" si="6"/>
        <v>0.8869</v>
      </c>
    </row>
    <row r="290" s="12" customFormat="1" spans="1:4">
      <c r="A290" s="244" t="s">
        <v>441</v>
      </c>
      <c r="B290" s="246">
        <v>1089</v>
      </c>
      <c r="C290" s="246"/>
      <c r="D290" s="240">
        <v>1</v>
      </c>
    </row>
    <row r="291" s="12" customFormat="1" spans="1:4">
      <c r="A291" s="244" t="s">
        <v>442</v>
      </c>
      <c r="B291" s="246">
        <v>1089</v>
      </c>
      <c r="C291" s="246"/>
      <c r="D291" s="240">
        <v>1</v>
      </c>
    </row>
    <row r="292" s="12" customFormat="1" spans="1:4">
      <c r="A292" s="244" t="s">
        <v>443</v>
      </c>
      <c r="B292" s="246">
        <v>2300</v>
      </c>
      <c r="C292" s="246">
        <v>1100</v>
      </c>
      <c r="D292" s="240">
        <f t="shared" si="6"/>
        <v>2.0909</v>
      </c>
    </row>
    <row r="293" s="12" customFormat="1" spans="1:4">
      <c r="A293" s="244" t="s">
        <v>444</v>
      </c>
      <c r="B293" s="246">
        <v>2300</v>
      </c>
      <c r="C293" s="246">
        <v>1100</v>
      </c>
      <c r="D293" s="240">
        <f t="shared" si="6"/>
        <v>2.0909</v>
      </c>
    </row>
    <row r="294" s="12" customFormat="1" spans="1:4">
      <c r="A294" s="244" t="s">
        <v>445</v>
      </c>
      <c r="B294" s="246">
        <v>4001</v>
      </c>
      <c r="C294" s="246">
        <v>111</v>
      </c>
      <c r="D294" s="240">
        <f t="shared" si="6"/>
        <v>36.045</v>
      </c>
    </row>
    <row r="295" s="12" customFormat="1" spans="1:4">
      <c r="A295" s="244" t="s">
        <v>446</v>
      </c>
      <c r="B295" s="246">
        <v>4001</v>
      </c>
      <c r="C295" s="246">
        <v>111</v>
      </c>
      <c r="D295" s="240">
        <f t="shared" si="6"/>
        <v>36.045</v>
      </c>
    </row>
    <row r="296" s="121" customFormat="1" ht="20" customHeight="1" spans="1:4">
      <c r="A296" s="248" t="s">
        <v>447</v>
      </c>
      <c r="B296" s="249">
        <v>9631</v>
      </c>
      <c r="C296" s="249">
        <v>5674</v>
      </c>
      <c r="D296" s="236">
        <f t="shared" si="6"/>
        <v>1.6974</v>
      </c>
    </row>
    <row r="297" s="12" customFormat="1" spans="1:4">
      <c r="A297" s="244" t="s">
        <v>448</v>
      </c>
      <c r="B297" s="246">
        <v>2977</v>
      </c>
      <c r="C297" s="246">
        <v>1932</v>
      </c>
      <c r="D297" s="240">
        <f t="shared" si="6"/>
        <v>1.5409</v>
      </c>
    </row>
    <row r="298" s="12" customFormat="1" spans="1:4">
      <c r="A298" s="244" t="s">
        <v>449</v>
      </c>
      <c r="B298" s="246">
        <v>360</v>
      </c>
      <c r="C298" s="246">
        <v>117</v>
      </c>
      <c r="D298" s="240">
        <f t="shared" si="6"/>
        <v>3.0769</v>
      </c>
    </row>
    <row r="299" s="12" customFormat="1" spans="1:4">
      <c r="A299" s="244" t="s">
        <v>450</v>
      </c>
      <c r="B299" s="246">
        <v>1714</v>
      </c>
      <c r="C299" s="246">
        <v>1268</v>
      </c>
      <c r="D299" s="240">
        <f t="shared" si="6"/>
        <v>1.3517</v>
      </c>
    </row>
    <row r="300" s="12" customFormat="1" spans="1:4">
      <c r="A300" s="244" t="s">
        <v>451</v>
      </c>
      <c r="B300" s="246">
        <v>903</v>
      </c>
      <c r="C300" s="246">
        <v>547</v>
      </c>
      <c r="D300" s="240">
        <f t="shared" si="6"/>
        <v>1.6508</v>
      </c>
    </row>
    <row r="301" s="12" customFormat="1" spans="1:4">
      <c r="A301" s="244" t="s">
        <v>452</v>
      </c>
      <c r="B301" s="246">
        <v>2822</v>
      </c>
      <c r="C301" s="246">
        <v>1565</v>
      </c>
      <c r="D301" s="240">
        <f t="shared" si="6"/>
        <v>1.8032</v>
      </c>
    </row>
    <row r="302" s="12" customFormat="1" spans="1:4">
      <c r="A302" s="244" t="s">
        <v>453</v>
      </c>
      <c r="B302" s="246">
        <v>2822</v>
      </c>
      <c r="C302" s="246">
        <v>1565</v>
      </c>
      <c r="D302" s="240">
        <f t="shared" si="6"/>
        <v>1.8032</v>
      </c>
    </row>
    <row r="303" s="12" customFormat="1" spans="1:4">
      <c r="A303" s="244" t="s">
        <v>454</v>
      </c>
      <c r="B303" s="246">
        <v>234</v>
      </c>
      <c r="C303" s="246">
        <v>264</v>
      </c>
      <c r="D303" s="240">
        <f t="shared" si="6"/>
        <v>0.8864</v>
      </c>
    </row>
    <row r="304" s="12" customFormat="1" spans="1:4">
      <c r="A304" s="244" t="s">
        <v>455</v>
      </c>
      <c r="B304" s="246">
        <v>234</v>
      </c>
      <c r="C304" s="246">
        <v>264</v>
      </c>
      <c r="D304" s="240">
        <f t="shared" si="6"/>
        <v>0.8864</v>
      </c>
    </row>
    <row r="305" s="12" customFormat="1" spans="1:4">
      <c r="A305" s="244" t="s">
        <v>456</v>
      </c>
      <c r="B305" s="246">
        <v>3539</v>
      </c>
      <c r="C305" s="246">
        <v>1755</v>
      </c>
      <c r="D305" s="240">
        <f t="shared" si="6"/>
        <v>2.0165</v>
      </c>
    </row>
    <row r="306" s="12" customFormat="1" spans="1:4">
      <c r="A306" s="244" t="s">
        <v>457</v>
      </c>
      <c r="B306" s="246">
        <v>3539</v>
      </c>
      <c r="C306" s="246">
        <v>1755</v>
      </c>
      <c r="D306" s="240">
        <f t="shared" si="6"/>
        <v>2.0165</v>
      </c>
    </row>
    <row r="307" s="12" customFormat="1" spans="1:4">
      <c r="A307" s="244" t="s">
        <v>458</v>
      </c>
      <c r="B307" s="246">
        <v>59</v>
      </c>
      <c r="C307" s="246">
        <v>159</v>
      </c>
      <c r="D307" s="240">
        <f t="shared" si="6"/>
        <v>0.3711</v>
      </c>
    </row>
    <row r="308" s="12" customFormat="1" spans="1:4">
      <c r="A308" s="244" t="s">
        <v>459</v>
      </c>
      <c r="B308" s="246">
        <v>59</v>
      </c>
      <c r="C308" s="246">
        <v>159</v>
      </c>
      <c r="D308" s="240">
        <f t="shared" si="6"/>
        <v>0.3711</v>
      </c>
    </row>
    <row r="309" s="121" customFormat="1" ht="20" customHeight="1" spans="1:4">
      <c r="A309" s="248" t="s">
        <v>460</v>
      </c>
      <c r="B309" s="249">
        <v>53924</v>
      </c>
      <c r="C309" s="249">
        <v>74377</v>
      </c>
      <c r="D309" s="236">
        <f t="shared" si="6"/>
        <v>0.725</v>
      </c>
    </row>
    <row r="310" s="12" customFormat="1" spans="1:4">
      <c r="A310" s="244" t="s">
        <v>461</v>
      </c>
      <c r="B310" s="246">
        <v>11282</v>
      </c>
      <c r="C310" s="246">
        <v>14448</v>
      </c>
      <c r="D310" s="240">
        <f t="shared" si="6"/>
        <v>0.7809</v>
      </c>
    </row>
    <row r="311" s="12" customFormat="1" spans="1:4">
      <c r="A311" s="244" t="s">
        <v>462</v>
      </c>
      <c r="B311" s="246">
        <v>464</v>
      </c>
      <c r="C311" s="246">
        <v>583</v>
      </c>
      <c r="D311" s="240">
        <f t="shared" si="6"/>
        <v>0.7959</v>
      </c>
    </row>
    <row r="312" s="12" customFormat="1" spans="1:4">
      <c r="A312" s="244" t="s">
        <v>463</v>
      </c>
      <c r="B312" s="246">
        <v>604</v>
      </c>
      <c r="C312" s="246">
        <v>604</v>
      </c>
      <c r="D312" s="240">
        <f t="shared" si="6"/>
        <v>1</v>
      </c>
    </row>
    <row r="313" s="12" customFormat="1" spans="1:4">
      <c r="A313" s="244" t="s">
        <v>464</v>
      </c>
      <c r="B313" s="246">
        <v>27</v>
      </c>
      <c r="C313" s="246">
        <v>51</v>
      </c>
      <c r="D313" s="240">
        <f t="shared" si="6"/>
        <v>0.5294</v>
      </c>
    </row>
    <row r="314" s="12" customFormat="1" spans="1:4">
      <c r="A314" s="244" t="s">
        <v>465</v>
      </c>
      <c r="B314" s="246">
        <v>152</v>
      </c>
      <c r="C314" s="246">
        <v>150</v>
      </c>
      <c r="D314" s="240">
        <f t="shared" si="6"/>
        <v>1.0133</v>
      </c>
    </row>
    <row r="315" s="12" customFormat="1" spans="1:4">
      <c r="A315" s="244" t="s">
        <v>466</v>
      </c>
      <c r="B315" s="246">
        <v>8895</v>
      </c>
      <c r="C315" s="246">
        <f>10720+1132</f>
        <v>11852</v>
      </c>
      <c r="D315" s="240">
        <f t="shared" si="6"/>
        <v>0.7505</v>
      </c>
    </row>
    <row r="316" s="12" customFormat="1" spans="1:4">
      <c r="A316" s="244" t="s">
        <v>467</v>
      </c>
      <c r="B316" s="246">
        <v>10</v>
      </c>
      <c r="C316" s="246">
        <v>10</v>
      </c>
      <c r="D316" s="240">
        <f t="shared" si="6"/>
        <v>1</v>
      </c>
    </row>
    <row r="317" s="12" customFormat="1" spans="1:4">
      <c r="A317" s="244" t="s">
        <v>468</v>
      </c>
      <c r="B317" s="246">
        <v>1130</v>
      </c>
      <c r="C317" s="246">
        <v>1198</v>
      </c>
      <c r="D317" s="240">
        <f t="shared" si="6"/>
        <v>0.9432</v>
      </c>
    </row>
    <row r="318" s="12" customFormat="1" spans="1:4">
      <c r="A318" s="244" t="s">
        <v>469</v>
      </c>
      <c r="B318" s="246">
        <v>10794</v>
      </c>
      <c r="C318" s="246">
        <v>13640</v>
      </c>
      <c r="D318" s="240">
        <f t="shared" si="6"/>
        <v>0.7913</v>
      </c>
    </row>
    <row r="319" s="12" customFormat="1" spans="1:4">
      <c r="A319" s="244" t="s">
        <v>470</v>
      </c>
      <c r="B319" s="246">
        <v>669</v>
      </c>
      <c r="C319" s="246">
        <v>2470</v>
      </c>
      <c r="D319" s="240">
        <f t="shared" si="6"/>
        <v>0.2709</v>
      </c>
    </row>
    <row r="320" s="12" customFormat="1" spans="1:4">
      <c r="A320" s="244" t="s">
        <v>471</v>
      </c>
      <c r="B320" s="246">
        <v>340</v>
      </c>
      <c r="C320" s="246">
        <v>42</v>
      </c>
      <c r="D320" s="240">
        <f t="shared" si="6"/>
        <v>8.0952</v>
      </c>
    </row>
    <row r="321" s="12" customFormat="1" spans="1:4">
      <c r="A321" s="244" t="s">
        <v>472</v>
      </c>
      <c r="B321" s="246">
        <v>1433</v>
      </c>
      <c r="C321" s="246">
        <v>1344</v>
      </c>
      <c r="D321" s="240">
        <f t="shared" si="6"/>
        <v>1.0662</v>
      </c>
    </row>
    <row r="322" s="12" customFormat="1" spans="1:4">
      <c r="A322" s="244" t="s">
        <v>473</v>
      </c>
      <c r="B322" s="246">
        <v>3892</v>
      </c>
      <c r="C322" s="246">
        <v>2802</v>
      </c>
      <c r="D322" s="240">
        <f t="shared" si="6"/>
        <v>1.389</v>
      </c>
    </row>
    <row r="323" s="12" customFormat="1" spans="1:4">
      <c r="A323" s="244" t="s">
        <v>474</v>
      </c>
      <c r="B323" s="246">
        <v>84</v>
      </c>
      <c r="C323" s="246">
        <v>110</v>
      </c>
      <c r="D323" s="240">
        <f t="shared" ref="D323:D368" si="7">+B323/C323</f>
        <v>0.7636</v>
      </c>
    </row>
    <row r="324" s="12" customFormat="1" spans="1:4">
      <c r="A324" s="244" t="s">
        <v>475</v>
      </c>
      <c r="B324" s="246">
        <v>295</v>
      </c>
      <c r="C324" s="246">
        <v>754</v>
      </c>
      <c r="D324" s="240">
        <f t="shared" si="7"/>
        <v>0.3912</v>
      </c>
    </row>
    <row r="325" s="12" customFormat="1" spans="1:4">
      <c r="A325" s="244" t="s">
        <v>476</v>
      </c>
      <c r="B325" s="246">
        <v>1606</v>
      </c>
      <c r="C325" s="246">
        <v>4071</v>
      </c>
      <c r="D325" s="240">
        <f t="shared" si="7"/>
        <v>0.3945</v>
      </c>
    </row>
    <row r="326" s="12" customFormat="1" spans="1:4">
      <c r="A326" s="244" t="s">
        <v>477</v>
      </c>
      <c r="B326" s="246">
        <v>2475</v>
      </c>
      <c r="C326" s="246">
        <v>2047</v>
      </c>
      <c r="D326" s="240">
        <f t="shared" si="7"/>
        <v>1.2091</v>
      </c>
    </row>
    <row r="327" s="12" customFormat="1" spans="1:4">
      <c r="A327" s="244" t="s">
        <v>478</v>
      </c>
      <c r="B327" s="246">
        <v>18157</v>
      </c>
      <c r="C327" s="246">
        <v>25494</v>
      </c>
      <c r="D327" s="240">
        <f t="shared" si="7"/>
        <v>0.7122</v>
      </c>
    </row>
    <row r="328" s="12" customFormat="1" spans="1:4">
      <c r="A328" s="244" t="s">
        <v>479</v>
      </c>
      <c r="B328" s="246">
        <v>1634</v>
      </c>
      <c r="C328" s="246">
        <v>1646</v>
      </c>
      <c r="D328" s="240">
        <f t="shared" si="7"/>
        <v>0.9927</v>
      </c>
    </row>
    <row r="329" s="12" customFormat="1" spans="1:4">
      <c r="A329" s="244" t="s">
        <v>480</v>
      </c>
      <c r="B329" s="246">
        <v>217</v>
      </c>
      <c r="C329" s="246">
        <v>348</v>
      </c>
      <c r="D329" s="240">
        <f t="shared" si="7"/>
        <v>0.6236</v>
      </c>
    </row>
    <row r="330" s="12" customFormat="1" spans="1:4">
      <c r="A330" s="244" t="s">
        <v>481</v>
      </c>
      <c r="B330" s="246">
        <v>9754</v>
      </c>
      <c r="C330" s="246">
        <v>12640</v>
      </c>
      <c r="D330" s="240">
        <f t="shared" si="7"/>
        <v>0.7717</v>
      </c>
    </row>
    <row r="331" s="12" customFormat="1" spans="1:4">
      <c r="A331" s="244" t="s">
        <v>482</v>
      </c>
      <c r="B331" s="246">
        <v>132</v>
      </c>
      <c r="C331" s="246">
        <v>139</v>
      </c>
      <c r="D331" s="240">
        <f t="shared" si="7"/>
        <v>0.9496</v>
      </c>
    </row>
    <row r="332" s="12" customFormat="1" spans="1:4">
      <c r="A332" s="244" t="s">
        <v>483</v>
      </c>
      <c r="B332" s="246">
        <v>6419</v>
      </c>
      <c r="C332" s="246">
        <f>2501+8220</f>
        <v>10721</v>
      </c>
      <c r="D332" s="240">
        <f t="shared" si="7"/>
        <v>0.5987</v>
      </c>
    </row>
    <row r="333" s="12" customFormat="1" spans="1:4">
      <c r="A333" s="244" t="s">
        <v>484</v>
      </c>
      <c r="B333" s="246">
        <v>9160</v>
      </c>
      <c r="C333" s="246">
        <v>13650</v>
      </c>
      <c r="D333" s="240">
        <f t="shared" si="7"/>
        <v>0.6711</v>
      </c>
    </row>
    <row r="334" s="12" customFormat="1" spans="1:4">
      <c r="A334" s="244" t="s">
        <v>485</v>
      </c>
      <c r="B334" s="246">
        <v>5790</v>
      </c>
      <c r="C334" s="246">
        <v>9127</v>
      </c>
      <c r="D334" s="240">
        <f t="shared" si="7"/>
        <v>0.6344</v>
      </c>
    </row>
    <row r="335" s="12" customFormat="1" spans="1:4">
      <c r="A335" s="244" t="s">
        <v>486</v>
      </c>
      <c r="B335" s="246">
        <v>3370</v>
      </c>
      <c r="C335" s="246">
        <f>1394+3129</f>
        <v>4523</v>
      </c>
      <c r="D335" s="240">
        <f t="shared" si="7"/>
        <v>0.7451</v>
      </c>
    </row>
    <row r="336" s="12" customFormat="1" spans="1:4">
      <c r="A336" s="244" t="s">
        <v>487</v>
      </c>
      <c r="B336" s="246">
        <v>3693</v>
      </c>
      <c r="C336" s="246">
        <v>3963</v>
      </c>
      <c r="D336" s="240">
        <f t="shared" si="7"/>
        <v>0.9319</v>
      </c>
    </row>
    <row r="337" s="12" customFormat="1" spans="1:4">
      <c r="A337" s="244" t="s">
        <v>488</v>
      </c>
      <c r="B337" s="246">
        <v>2080</v>
      </c>
      <c r="C337" s="246">
        <v>2713</v>
      </c>
      <c r="D337" s="240">
        <f t="shared" si="7"/>
        <v>0.7667</v>
      </c>
    </row>
    <row r="338" s="12" customFormat="1" spans="1:4">
      <c r="A338" s="244" t="s">
        <v>489</v>
      </c>
      <c r="B338" s="246">
        <v>1613</v>
      </c>
      <c r="C338" s="246">
        <f>+C336-C337</f>
        <v>1250</v>
      </c>
      <c r="D338" s="240">
        <f t="shared" si="7"/>
        <v>1.2904</v>
      </c>
    </row>
    <row r="339" s="12" customFormat="1" spans="1:4">
      <c r="A339" s="244" t="s">
        <v>490</v>
      </c>
      <c r="B339" s="246">
        <v>321</v>
      </c>
      <c r="C339" s="246">
        <v>2590</v>
      </c>
      <c r="D339" s="240">
        <f t="shared" si="7"/>
        <v>0.1239</v>
      </c>
    </row>
    <row r="340" s="12" customFormat="1" spans="1:4">
      <c r="A340" s="244" t="s">
        <v>491</v>
      </c>
      <c r="B340" s="246">
        <v>321</v>
      </c>
      <c r="C340" s="246">
        <v>2590</v>
      </c>
      <c r="D340" s="240">
        <f t="shared" si="7"/>
        <v>0.1239</v>
      </c>
    </row>
    <row r="341" s="12" customFormat="1" spans="1:4">
      <c r="A341" s="244" t="s">
        <v>492</v>
      </c>
      <c r="B341" s="246">
        <v>517</v>
      </c>
      <c r="C341" s="246">
        <v>592</v>
      </c>
      <c r="D341" s="240">
        <f t="shared" si="7"/>
        <v>0.8733</v>
      </c>
    </row>
    <row r="342" s="12" customFormat="1" spans="1:4">
      <c r="A342" s="244" t="s">
        <v>493</v>
      </c>
      <c r="B342" s="246">
        <v>517</v>
      </c>
      <c r="C342" s="246">
        <v>592</v>
      </c>
      <c r="D342" s="240">
        <f t="shared" si="7"/>
        <v>0.8733</v>
      </c>
    </row>
    <row r="343" s="121" customFormat="1" ht="20" customHeight="1" spans="1:4">
      <c r="A343" s="248" t="s">
        <v>494</v>
      </c>
      <c r="B343" s="249">
        <v>10655</v>
      </c>
      <c r="C343" s="249">
        <v>4525</v>
      </c>
      <c r="D343" s="236">
        <f t="shared" si="7"/>
        <v>2.3547</v>
      </c>
    </row>
    <row r="344" s="12" customFormat="1" spans="1:4">
      <c r="A344" s="244" t="s">
        <v>495</v>
      </c>
      <c r="B344" s="246">
        <v>5056</v>
      </c>
      <c r="C344" s="246">
        <v>1936</v>
      </c>
      <c r="D344" s="240">
        <f t="shared" si="7"/>
        <v>2.6116</v>
      </c>
    </row>
    <row r="345" s="12" customFormat="1" spans="1:4">
      <c r="A345" s="244" t="s">
        <v>496</v>
      </c>
      <c r="B345" s="246">
        <v>2800</v>
      </c>
      <c r="C345" s="246"/>
      <c r="D345" s="240">
        <v>1</v>
      </c>
    </row>
    <row r="346" s="12" customFormat="1" spans="1:4">
      <c r="A346" s="244" t="s">
        <v>497</v>
      </c>
      <c r="B346" s="246">
        <v>719</v>
      </c>
      <c r="C346" s="246"/>
      <c r="D346" s="240">
        <v>1</v>
      </c>
    </row>
    <row r="347" s="12" customFormat="1" spans="1:4">
      <c r="A347" s="244" t="s">
        <v>498</v>
      </c>
      <c r="B347" s="246">
        <v>1187</v>
      </c>
      <c r="C347" s="246">
        <v>1226</v>
      </c>
      <c r="D347" s="240">
        <f t="shared" si="7"/>
        <v>0.9682</v>
      </c>
    </row>
    <row r="348" s="12" customFormat="1" spans="1:4">
      <c r="A348" s="244" t="s">
        <v>499</v>
      </c>
      <c r="B348" s="246">
        <v>350</v>
      </c>
      <c r="C348" s="246">
        <v>709</v>
      </c>
      <c r="D348" s="240">
        <f t="shared" si="7"/>
        <v>0.4937</v>
      </c>
    </row>
    <row r="349" s="12" customFormat="1" spans="1:4">
      <c r="A349" s="244" t="s">
        <v>500</v>
      </c>
      <c r="B349" s="246">
        <v>64</v>
      </c>
      <c r="C349" s="246">
        <v>67</v>
      </c>
      <c r="D349" s="240">
        <f t="shared" si="7"/>
        <v>0.9552</v>
      </c>
    </row>
    <row r="350" s="12" customFormat="1" spans="1:4">
      <c r="A350" s="244" t="s">
        <v>501</v>
      </c>
      <c r="B350" s="246">
        <v>64</v>
      </c>
      <c r="C350" s="246">
        <v>67</v>
      </c>
      <c r="D350" s="240">
        <f t="shared" si="7"/>
        <v>0.9552</v>
      </c>
    </row>
    <row r="351" s="12" customFormat="1" spans="1:4">
      <c r="A351" s="244" t="s">
        <v>502</v>
      </c>
      <c r="B351" s="246">
        <v>150</v>
      </c>
      <c r="C351" s="246"/>
      <c r="D351" s="240">
        <v>1</v>
      </c>
    </row>
    <row r="352" s="12" customFormat="1" spans="1:4">
      <c r="A352" s="244" t="s">
        <v>503</v>
      </c>
      <c r="B352" s="246">
        <v>150</v>
      </c>
      <c r="C352" s="246"/>
      <c r="D352" s="240">
        <v>1</v>
      </c>
    </row>
    <row r="353" s="12" customFormat="1" spans="1:4">
      <c r="A353" s="244" t="s">
        <v>504</v>
      </c>
      <c r="B353" s="246">
        <v>680</v>
      </c>
      <c r="C353" s="246"/>
      <c r="D353" s="240">
        <v>1</v>
      </c>
    </row>
    <row r="354" s="12" customFormat="1" spans="1:4">
      <c r="A354" s="244" t="s">
        <v>505</v>
      </c>
      <c r="B354" s="246">
        <v>650</v>
      </c>
      <c r="C354" s="246"/>
      <c r="D354" s="240">
        <v>1</v>
      </c>
    </row>
    <row r="355" s="12" customFormat="1" spans="1:4">
      <c r="A355" s="244" t="s">
        <v>506</v>
      </c>
      <c r="B355" s="246">
        <v>30</v>
      </c>
      <c r="C355" s="246"/>
      <c r="D355" s="240">
        <v>1</v>
      </c>
    </row>
    <row r="356" s="12" customFormat="1" spans="1:4">
      <c r="A356" s="244" t="s">
        <v>507</v>
      </c>
      <c r="B356" s="246">
        <v>4705</v>
      </c>
      <c r="C356" s="246">
        <v>2522</v>
      </c>
      <c r="D356" s="240">
        <f t="shared" si="7"/>
        <v>1.8656</v>
      </c>
    </row>
    <row r="357" s="12" customFormat="1" spans="1:4">
      <c r="A357" s="244" t="s">
        <v>508</v>
      </c>
      <c r="B357" s="246">
        <v>3923</v>
      </c>
      <c r="C357" s="246">
        <v>2522</v>
      </c>
      <c r="D357" s="240">
        <f t="shared" si="7"/>
        <v>1.5555</v>
      </c>
    </row>
    <row r="358" s="12" customFormat="1" spans="1:4">
      <c r="A358" s="244" t="s">
        <v>509</v>
      </c>
      <c r="B358" s="246">
        <v>782</v>
      </c>
      <c r="C358" s="246"/>
      <c r="D358" s="240">
        <v>1</v>
      </c>
    </row>
    <row r="359" s="121" customFormat="1" ht="20" customHeight="1" spans="1:4">
      <c r="A359" s="248" t="s">
        <v>510</v>
      </c>
      <c r="B359" s="249">
        <v>29059</v>
      </c>
      <c r="C359" s="249">
        <v>19892</v>
      </c>
      <c r="D359" s="236">
        <f t="shared" si="7"/>
        <v>1.4608</v>
      </c>
    </row>
    <row r="360" s="12" customFormat="1" spans="1:4">
      <c r="A360" s="244" t="s">
        <v>511</v>
      </c>
      <c r="B360" s="246">
        <v>21233</v>
      </c>
      <c r="C360" s="246">
        <v>10173</v>
      </c>
      <c r="D360" s="240">
        <f t="shared" si="7"/>
        <v>2.0872</v>
      </c>
    </row>
    <row r="361" s="12" customFormat="1" spans="1:4">
      <c r="A361" s="244" t="s">
        <v>512</v>
      </c>
      <c r="B361" s="246">
        <v>500</v>
      </c>
      <c r="C361" s="246"/>
      <c r="D361" s="240">
        <v>1</v>
      </c>
    </row>
    <row r="362" s="12" customFormat="1" spans="1:4">
      <c r="A362" s="244" t="s">
        <v>513</v>
      </c>
      <c r="B362" s="246">
        <v>44</v>
      </c>
      <c r="C362" s="246">
        <v>43</v>
      </c>
      <c r="D362" s="240">
        <f>+B362/C362</f>
        <v>1.0233</v>
      </c>
    </row>
    <row r="363" s="12" customFormat="1" spans="1:4">
      <c r="A363" s="244" t="s">
        <v>514</v>
      </c>
      <c r="B363" s="246">
        <v>20689</v>
      </c>
      <c r="C363" s="246">
        <v>10130</v>
      </c>
      <c r="D363" s="240">
        <f>+B363/C363</f>
        <v>2.0423</v>
      </c>
    </row>
    <row r="364" s="12" customFormat="1" spans="1:4">
      <c r="A364" s="244" t="s">
        <v>515</v>
      </c>
      <c r="B364" s="246">
        <v>7827</v>
      </c>
      <c r="C364" s="246">
        <v>9719</v>
      </c>
      <c r="D364" s="240">
        <f>+B364/C364</f>
        <v>0.8053</v>
      </c>
    </row>
    <row r="365" s="12" customFormat="1" spans="1:4">
      <c r="A365" s="244" t="s">
        <v>516</v>
      </c>
      <c r="B365" s="246">
        <v>7827</v>
      </c>
      <c r="C365" s="246">
        <v>9719</v>
      </c>
      <c r="D365" s="240">
        <f>+B365/C365</f>
        <v>0.8053</v>
      </c>
    </row>
    <row r="366" s="121" customFormat="1" ht="20" customHeight="1" spans="1:4">
      <c r="A366" s="248" t="s">
        <v>517</v>
      </c>
      <c r="B366" s="249">
        <v>2642</v>
      </c>
      <c r="C366" s="249">
        <v>2668</v>
      </c>
      <c r="D366" s="236">
        <f>+B366/C366</f>
        <v>0.9903</v>
      </c>
    </row>
    <row r="367" s="12" customFormat="1" spans="1:4">
      <c r="A367" s="244" t="s">
        <v>518</v>
      </c>
      <c r="B367" s="246">
        <v>1514</v>
      </c>
      <c r="C367" s="246">
        <v>1633</v>
      </c>
      <c r="D367" s="240">
        <f t="shared" ref="D367:D398" si="8">+B367/C367</f>
        <v>0.9271</v>
      </c>
    </row>
    <row r="368" s="12" customFormat="1" spans="1:4">
      <c r="A368" s="244" t="s">
        <v>519</v>
      </c>
      <c r="B368" s="246">
        <v>124</v>
      </c>
      <c r="C368" s="246">
        <v>133</v>
      </c>
      <c r="D368" s="240">
        <f t="shared" si="8"/>
        <v>0.9323</v>
      </c>
    </row>
    <row r="369" s="12" customFormat="1" spans="1:4">
      <c r="A369" s="244" t="s">
        <v>520</v>
      </c>
      <c r="B369" s="246">
        <v>6</v>
      </c>
      <c r="C369" s="246">
        <v>6</v>
      </c>
      <c r="D369" s="240">
        <f t="shared" si="8"/>
        <v>1</v>
      </c>
    </row>
    <row r="370" s="12" customFormat="1" spans="1:4">
      <c r="A370" s="244" t="s">
        <v>521</v>
      </c>
      <c r="B370" s="246">
        <v>1383</v>
      </c>
      <c r="C370" s="246">
        <v>1493</v>
      </c>
      <c r="D370" s="240">
        <f t="shared" si="8"/>
        <v>0.9263</v>
      </c>
    </row>
    <row r="371" s="12" customFormat="1" spans="1:4">
      <c r="A371" s="244" t="s">
        <v>522</v>
      </c>
      <c r="B371" s="246">
        <v>1128</v>
      </c>
      <c r="C371" s="246">
        <v>1035</v>
      </c>
      <c r="D371" s="240">
        <f t="shared" si="8"/>
        <v>1.0899</v>
      </c>
    </row>
    <row r="372" s="12" customFormat="1" spans="1:4">
      <c r="A372" s="244" t="s">
        <v>523</v>
      </c>
      <c r="B372" s="246">
        <v>1128</v>
      </c>
      <c r="C372" s="246">
        <v>1035</v>
      </c>
      <c r="D372" s="240">
        <f t="shared" si="8"/>
        <v>1.0899</v>
      </c>
    </row>
    <row r="373" s="121" customFormat="1" ht="20" customHeight="1" spans="1:4">
      <c r="A373" s="248" t="s">
        <v>524</v>
      </c>
      <c r="B373" s="249">
        <v>173</v>
      </c>
      <c r="C373" s="249"/>
      <c r="D373" s="240">
        <v>1</v>
      </c>
    </row>
    <row r="374" s="12" customFormat="1" spans="1:4">
      <c r="A374" s="244" t="s">
        <v>525</v>
      </c>
      <c r="B374" s="246">
        <v>57</v>
      </c>
      <c r="C374" s="246"/>
      <c r="D374" s="240">
        <v>1</v>
      </c>
    </row>
    <row r="375" s="12" customFormat="1" spans="1:4">
      <c r="A375" s="244" t="s">
        <v>526</v>
      </c>
      <c r="B375" s="246">
        <v>57</v>
      </c>
      <c r="C375" s="246"/>
      <c r="D375" s="240">
        <v>1</v>
      </c>
    </row>
    <row r="376" s="12" customFormat="1" spans="1:4">
      <c r="A376" s="244" t="s">
        <v>527</v>
      </c>
      <c r="B376" s="246">
        <v>116</v>
      </c>
      <c r="C376" s="246"/>
      <c r="D376" s="240">
        <v>1</v>
      </c>
    </row>
    <row r="377" s="12" customFormat="1" spans="1:4">
      <c r="A377" s="244" t="s">
        <v>528</v>
      </c>
      <c r="B377" s="246">
        <v>5</v>
      </c>
      <c r="C377" s="246"/>
      <c r="D377" s="240">
        <v>1</v>
      </c>
    </row>
    <row r="378" s="12" customFormat="1" spans="1:4">
      <c r="A378" s="244" t="s">
        <v>529</v>
      </c>
      <c r="B378" s="246">
        <v>111</v>
      </c>
      <c r="C378" s="246"/>
      <c r="D378" s="240">
        <v>1</v>
      </c>
    </row>
    <row r="379" s="121" customFormat="1" ht="20" customHeight="1" spans="1:4">
      <c r="A379" s="248" t="s">
        <v>530</v>
      </c>
      <c r="B379" s="249">
        <v>3076</v>
      </c>
      <c r="C379" s="249">
        <v>2557</v>
      </c>
      <c r="D379" s="236">
        <f t="shared" si="8"/>
        <v>1.203</v>
      </c>
    </row>
    <row r="380" s="12" customFormat="1" spans="1:4">
      <c r="A380" s="244" t="s">
        <v>531</v>
      </c>
      <c r="B380" s="246">
        <v>2992</v>
      </c>
      <c r="C380" s="246">
        <v>2470</v>
      </c>
      <c r="D380" s="240">
        <f t="shared" si="8"/>
        <v>1.2113</v>
      </c>
    </row>
    <row r="381" s="12" customFormat="1" spans="1:4">
      <c r="A381" s="244" t="s">
        <v>532</v>
      </c>
      <c r="B381" s="246">
        <v>647</v>
      </c>
      <c r="C381" s="246">
        <v>597</v>
      </c>
      <c r="D381" s="240">
        <f t="shared" si="8"/>
        <v>1.0838</v>
      </c>
    </row>
    <row r="382" s="12" customFormat="1" spans="1:4">
      <c r="A382" s="244" t="s">
        <v>533</v>
      </c>
      <c r="B382" s="246">
        <v>207</v>
      </c>
      <c r="C382" s="246">
        <v>175</v>
      </c>
      <c r="D382" s="240">
        <f t="shared" si="8"/>
        <v>1.1829</v>
      </c>
    </row>
    <row r="383" s="12" customFormat="1" spans="1:4">
      <c r="A383" s="244" t="s">
        <v>534</v>
      </c>
      <c r="B383" s="246">
        <v>2138</v>
      </c>
      <c r="C383" s="246">
        <v>1698</v>
      </c>
      <c r="D383" s="240">
        <f t="shared" si="8"/>
        <v>1.2591</v>
      </c>
    </row>
    <row r="384" s="12" customFormat="1" spans="1:4">
      <c r="A384" s="244" t="s">
        <v>535</v>
      </c>
      <c r="B384" s="246">
        <v>84</v>
      </c>
      <c r="C384" s="246">
        <v>87</v>
      </c>
      <c r="D384" s="240">
        <f t="shared" si="8"/>
        <v>0.9655</v>
      </c>
    </row>
    <row r="385" s="12" customFormat="1" spans="1:4">
      <c r="A385" s="244" t="s">
        <v>536</v>
      </c>
      <c r="B385" s="246">
        <v>53</v>
      </c>
      <c r="C385" s="246">
        <v>53</v>
      </c>
      <c r="D385" s="240">
        <f t="shared" si="8"/>
        <v>1</v>
      </c>
    </row>
    <row r="386" s="12" customFormat="1" spans="1:4">
      <c r="A386" s="244" t="s">
        <v>537</v>
      </c>
      <c r="B386" s="246">
        <v>31</v>
      </c>
      <c r="C386" s="246">
        <v>34</v>
      </c>
      <c r="D386" s="240">
        <f t="shared" si="8"/>
        <v>0.9118</v>
      </c>
    </row>
    <row r="387" s="121" customFormat="1" ht="20" customHeight="1" spans="1:4">
      <c r="A387" s="248" t="s">
        <v>538</v>
      </c>
      <c r="B387" s="249">
        <v>2984</v>
      </c>
      <c r="C387" s="249">
        <v>2732</v>
      </c>
      <c r="D387" s="236">
        <f t="shared" si="8"/>
        <v>1.0922</v>
      </c>
    </row>
    <row r="388" s="12" customFormat="1" spans="1:4">
      <c r="A388" s="244" t="s">
        <v>539</v>
      </c>
      <c r="B388" s="246">
        <v>695</v>
      </c>
      <c r="C388" s="246">
        <v>532</v>
      </c>
      <c r="D388" s="240">
        <f t="shared" si="8"/>
        <v>1.3064</v>
      </c>
    </row>
    <row r="389" s="12" customFormat="1" spans="1:4">
      <c r="A389" s="244" t="s">
        <v>540</v>
      </c>
      <c r="B389" s="246">
        <v>162</v>
      </c>
      <c r="C389" s="246">
        <v>118</v>
      </c>
      <c r="D389" s="240">
        <f t="shared" si="8"/>
        <v>1.3729</v>
      </c>
    </row>
    <row r="390" s="12" customFormat="1" spans="1:4">
      <c r="A390" s="244" t="s">
        <v>541</v>
      </c>
      <c r="B390" s="246">
        <v>533</v>
      </c>
      <c r="C390" s="246">
        <v>414</v>
      </c>
      <c r="D390" s="240">
        <f t="shared" si="8"/>
        <v>1.2874</v>
      </c>
    </row>
    <row r="391" s="12" customFormat="1" spans="1:4">
      <c r="A391" s="244" t="s">
        <v>542</v>
      </c>
      <c r="B391" s="246">
        <v>2290</v>
      </c>
      <c r="C391" s="246">
        <v>2200</v>
      </c>
      <c r="D391" s="240">
        <f t="shared" si="8"/>
        <v>1.0409</v>
      </c>
    </row>
    <row r="392" s="12" customFormat="1" spans="1:4">
      <c r="A392" s="244" t="s">
        <v>543</v>
      </c>
      <c r="B392" s="246">
        <v>2290</v>
      </c>
      <c r="C392" s="246">
        <v>2200</v>
      </c>
      <c r="D392" s="240">
        <f t="shared" si="8"/>
        <v>1.0409</v>
      </c>
    </row>
    <row r="393" s="121" customFormat="1" ht="20" customHeight="1" spans="1:4">
      <c r="A393" s="248" t="s">
        <v>544</v>
      </c>
      <c r="B393" s="249">
        <v>1134</v>
      </c>
      <c r="C393" s="249">
        <v>555</v>
      </c>
      <c r="D393" s="236">
        <f t="shared" si="8"/>
        <v>2.0432</v>
      </c>
    </row>
    <row r="394" s="12" customFormat="1" spans="1:4">
      <c r="A394" s="244" t="s">
        <v>545</v>
      </c>
      <c r="B394" s="246">
        <v>1112</v>
      </c>
      <c r="C394" s="246">
        <v>543</v>
      </c>
      <c r="D394" s="240">
        <f t="shared" si="8"/>
        <v>2.0479</v>
      </c>
    </row>
    <row r="395" s="12" customFormat="1" spans="1:4">
      <c r="A395" s="244" t="s">
        <v>546</v>
      </c>
      <c r="B395" s="246">
        <v>1049</v>
      </c>
      <c r="C395" s="246">
        <v>240</v>
      </c>
      <c r="D395" s="240">
        <f t="shared" si="8"/>
        <v>4.3708</v>
      </c>
    </row>
    <row r="396" s="12" customFormat="1" spans="1:4">
      <c r="A396" s="244" t="s">
        <v>547</v>
      </c>
      <c r="B396" s="246">
        <v>3</v>
      </c>
      <c r="C396" s="246">
        <v>3</v>
      </c>
      <c r="D396" s="240">
        <f t="shared" si="8"/>
        <v>1</v>
      </c>
    </row>
    <row r="397" s="12" customFormat="1" spans="1:4">
      <c r="A397" s="244" t="s">
        <v>548</v>
      </c>
      <c r="B397" s="246">
        <v>57</v>
      </c>
      <c r="C397" s="246">
        <v>191</v>
      </c>
      <c r="D397" s="240">
        <f t="shared" si="8"/>
        <v>0.2984</v>
      </c>
    </row>
    <row r="398" s="12" customFormat="1" spans="1:4">
      <c r="A398" s="244" t="s">
        <v>549</v>
      </c>
      <c r="B398" s="246">
        <v>3</v>
      </c>
      <c r="C398" s="246">
        <v>109</v>
      </c>
      <c r="D398" s="240">
        <f t="shared" si="8"/>
        <v>0.0275</v>
      </c>
    </row>
    <row r="399" s="12" customFormat="1" spans="1:4">
      <c r="A399" s="244" t="s">
        <v>550</v>
      </c>
      <c r="B399" s="246">
        <v>22</v>
      </c>
      <c r="C399" s="246">
        <v>12</v>
      </c>
      <c r="D399" s="240">
        <f t="shared" ref="D399:D436" si="9">+B399/C399</f>
        <v>1.8333</v>
      </c>
    </row>
    <row r="400" s="12" customFormat="1" spans="1:4">
      <c r="A400" s="244" t="s">
        <v>551</v>
      </c>
      <c r="B400" s="246">
        <v>6</v>
      </c>
      <c r="C400" s="246">
        <v>6</v>
      </c>
      <c r="D400" s="240">
        <f t="shared" si="9"/>
        <v>1</v>
      </c>
    </row>
    <row r="401" s="12" customFormat="1" spans="1:4">
      <c r="A401" s="244" t="s">
        <v>552</v>
      </c>
      <c r="B401" s="246">
        <v>16</v>
      </c>
      <c r="C401" s="246">
        <v>6</v>
      </c>
      <c r="D401" s="240">
        <f t="shared" si="9"/>
        <v>2.6667</v>
      </c>
    </row>
    <row r="402" s="121" customFormat="1" ht="20" customHeight="1" spans="1:4">
      <c r="A402" s="248" t="s">
        <v>553</v>
      </c>
      <c r="B402" s="249">
        <v>1843</v>
      </c>
      <c r="C402" s="249">
        <v>2226</v>
      </c>
      <c r="D402" s="236">
        <f t="shared" si="9"/>
        <v>0.8279</v>
      </c>
    </row>
    <row r="403" s="12" customFormat="1" spans="1:4">
      <c r="A403" s="244" t="s">
        <v>554</v>
      </c>
      <c r="B403" s="246">
        <v>627</v>
      </c>
      <c r="C403" s="246">
        <v>456</v>
      </c>
      <c r="D403" s="240">
        <f t="shared" si="9"/>
        <v>1.375</v>
      </c>
    </row>
    <row r="404" s="12" customFormat="1" spans="1:4">
      <c r="A404" s="244" t="s">
        <v>555</v>
      </c>
      <c r="B404" s="246">
        <v>200</v>
      </c>
      <c r="C404" s="246">
        <v>248</v>
      </c>
      <c r="D404" s="240">
        <f t="shared" si="9"/>
        <v>0.8065</v>
      </c>
    </row>
    <row r="405" s="12" customFormat="1" spans="1:4">
      <c r="A405" s="244" t="s">
        <v>556</v>
      </c>
      <c r="B405" s="246">
        <v>36</v>
      </c>
      <c r="C405" s="246"/>
      <c r="D405" s="240">
        <v>1</v>
      </c>
    </row>
    <row r="406" s="12" customFormat="1" spans="1:4">
      <c r="A406" s="244" t="s">
        <v>249</v>
      </c>
      <c r="B406" s="246">
        <v>94</v>
      </c>
      <c r="C406" s="246"/>
      <c r="D406" s="240">
        <v>1</v>
      </c>
    </row>
    <row r="407" s="12" customFormat="1" spans="1:4">
      <c r="A407" s="244" t="s">
        <v>557</v>
      </c>
      <c r="B407" s="246">
        <v>72</v>
      </c>
      <c r="C407" s="246"/>
      <c r="D407" s="240">
        <v>1</v>
      </c>
    </row>
    <row r="408" s="12" customFormat="1" spans="1:4">
      <c r="A408" s="244" t="s">
        <v>250</v>
      </c>
      <c r="B408" s="246">
        <v>225</v>
      </c>
      <c r="C408" s="246"/>
      <c r="D408" s="240">
        <v>1</v>
      </c>
    </row>
    <row r="409" s="12" customFormat="1" spans="1:4">
      <c r="A409" s="244" t="s">
        <v>558</v>
      </c>
      <c r="B409" s="246">
        <v>526</v>
      </c>
      <c r="C409" s="246">
        <v>452</v>
      </c>
      <c r="D409" s="240">
        <f t="shared" si="9"/>
        <v>1.1637</v>
      </c>
    </row>
    <row r="410" s="12" customFormat="1" spans="1:4">
      <c r="A410" s="244" t="s">
        <v>559</v>
      </c>
      <c r="B410" s="246">
        <v>526</v>
      </c>
      <c r="C410" s="246">
        <v>452</v>
      </c>
      <c r="D410" s="240">
        <f t="shared" si="9"/>
        <v>1.1637</v>
      </c>
    </row>
    <row r="411" s="12" customFormat="1" spans="1:4">
      <c r="A411" s="244" t="s">
        <v>560</v>
      </c>
      <c r="B411" s="246">
        <v>8</v>
      </c>
      <c r="C411" s="246">
        <v>8</v>
      </c>
      <c r="D411" s="240">
        <f t="shared" si="9"/>
        <v>1</v>
      </c>
    </row>
    <row r="412" s="12" customFormat="1" spans="1:4">
      <c r="A412" s="244" t="s">
        <v>561</v>
      </c>
      <c r="B412" s="246">
        <v>8</v>
      </c>
      <c r="C412" s="246">
        <v>8</v>
      </c>
      <c r="D412" s="240">
        <f t="shared" si="9"/>
        <v>1</v>
      </c>
    </row>
    <row r="413" s="12" customFormat="1" spans="1:4">
      <c r="A413" s="244" t="s">
        <v>562</v>
      </c>
      <c r="B413" s="246">
        <v>441</v>
      </c>
      <c r="C413" s="246">
        <v>714</v>
      </c>
      <c r="D413" s="240">
        <f t="shared" si="9"/>
        <v>0.6176</v>
      </c>
    </row>
    <row r="414" s="12" customFormat="1" spans="1:4">
      <c r="A414" s="244" t="s">
        <v>563</v>
      </c>
      <c r="B414" s="246">
        <v>441</v>
      </c>
      <c r="C414" s="246">
        <v>714</v>
      </c>
      <c r="D414" s="240">
        <f t="shared" si="9"/>
        <v>0.6176</v>
      </c>
    </row>
    <row r="415" s="12" customFormat="1" spans="1:4">
      <c r="A415" s="244" t="s">
        <v>564</v>
      </c>
      <c r="B415" s="246">
        <v>206</v>
      </c>
      <c r="C415" s="246">
        <v>321</v>
      </c>
      <c r="D415" s="240">
        <f t="shared" si="9"/>
        <v>0.6417</v>
      </c>
    </row>
    <row r="416" s="12" customFormat="1" spans="1:4">
      <c r="A416" s="244" t="s">
        <v>565</v>
      </c>
      <c r="B416" s="246">
        <v>206</v>
      </c>
      <c r="C416" s="246">
        <v>321</v>
      </c>
      <c r="D416" s="240">
        <f t="shared" si="9"/>
        <v>0.6417</v>
      </c>
    </row>
    <row r="417" s="12" customFormat="1" spans="1:4">
      <c r="A417" s="244" t="s">
        <v>566</v>
      </c>
      <c r="B417" s="246">
        <v>35</v>
      </c>
      <c r="C417" s="246">
        <v>275</v>
      </c>
      <c r="D417" s="240">
        <f t="shared" si="9"/>
        <v>0.1273</v>
      </c>
    </row>
    <row r="418" s="12" customFormat="1" spans="1:4">
      <c r="A418" s="244" t="s">
        <v>567</v>
      </c>
      <c r="B418" s="246">
        <v>35</v>
      </c>
      <c r="C418" s="246">
        <v>275</v>
      </c>
      <c r="D418" s="240">
        <f t="shared" si="9"/>
        <v>0.1273</v>
      </c>
    </row>
    <row r="419" s="121" customFormat="1" ht="20" customHeight="1" spans="1:4">
      <c r="A419" s="248" t="s">
        <v>568</v>
      </c>
      <c r="B419" s="249">
        <v>4000</v>
      </c>
      <c r="C419" s="249">
        <v>2400</v>
      </c>
      <c r="D419" s="236">
        <f t="shared" si="9"/>
        <v>1.6667</v>
      </c>
    </row>
    <row r="420" s="12" customFormat="1" spans="1:4">
      <c r="A420" s="244" t="s">
        <v>569</v>
      </c>
      <c r="B420" s="246">
        <v>4000</v>
      </c>
      <c r="C420" s="246">
        <v>2400</v>
      </c>
      <c r="D420" s="240">
        <f t="shared" si="9"/>
        <v>1.6667</v>
      </c>
    </row>
    <row r="421" s="12" customFormat="1" spans="1:4">
      <c r="A421" s="244" t="s">
        <v>570</v>
      </c>
      <c r="B421" s="246">
        <v>4000</v>
      </c>
      <c r="C421" s="246">
        <v>2400</v>
      </c>
      <c r="D421" s="240">
        <f t="shared" si="9"/>
        <v>1.6667</v>
      </c>
    </row>
    <row r="422" s="121" customFormat="1" ht="20" customHeight="1" spans="1:4">
      <c r="A422" s="248" t="s">
        <v>571</v>
      </c>
      <c r="B422" s="249">
        <v>23707</v>
      </c>
      <c r="C422" s="249">
        <v>21830</v>
      </c>
      <c r="D422" s="236">
        <f t="shared" si="9"/>
        <v>1.086</v>
      </c>
    </row>
    <row r="423" s="12" customFormat="1" spans="1:4">
      <c r="A423" s="244" t="s">
        <v>572</v>
      </c>
      <c r="B423" s="246">
        <v>22745</v>
      </c>
      <c r="C423" s="246">
        <v>17805</v>
      </c>
      <c r="D423" s="240">
        <f t="shared" si="9"/>
        <v>1.2775</v>
      </c>
    </row>
    <row r="424" s="12" customFormat="1" spans="1:4">
      <c r="A424" s="244" t="s">
        <v>573</v>
      </c>
      <c r="B424" s="246">
        <v>22745</v>
      </c>
      <c r="C424" s="246">
        <v>17805</v>
      </c>
      <c r="D424" s="240">
        <f t="shared" si="9"/>
        <v>1.2775</v>
      </c>
    </row>
    <row r="425" s="12" customFormat="1" spans="1:4">
      <c r="A425" s="244" t="s">
        <v>574</v>
      </c>
      <c r="B425" s="246">
        <v>962</v>
      </c>
      <c r="C425" s="246">
        <v>4025</v>
      </c>
      <c r="D425" s="240">
        <f t="shared" si="9"/>
        <v>0.239</v>
      </c>
    </row>
    <row r="426" s="12" customFormat="1" spans="1:4">
      <c r="A426" s="244" t="s">
        <v>575</v>
      </c>
      <c r="B426" s="246">
        <v>962</v>
      </c>
      <c r="C426" s="246">
        <v>4025</v>
      </c>
      <c r="D426" s="240">
        <f t="shared" si="9"/>
        <v>0.239</v>
      </c>
    </row>
    <row r="427" s="121" customFormat="1" ht="20" customHeight="1" spans="1:4">
      <c r="A427" s="248" t="s">
        <v>576</v>
      </c>
      <c r="B427" s="249">
        <v>12797</v>
      </c>
      <c r="C427" s="249">
        <v>9951</v>
      </c>
      <c r="D427" s="236">
        <f t="shared" si="9"/>
        <v>1.286</v>
      </c>
    </row>
    <row r="428" s="12" customFormat="1" spans="1:4">
      <c r="A428" s="244" t="s">
        <v>577</v>
      </c>
      <c r="B428" s="246">
        <v>12797</v>
      </c>
      <c r="C428" s="246">
        <v>9951</v>
      </c>
      <c r="D428" s="240">
        <f t="shared" si="9"/>
        <v>1.286</v>
      </c>
    </row>
    <row r="429" s="12" customFormat="1" spans="1:4">
      <c r="A429" s="244" t="s">
        <v>578</v>
      </c>
      <c r="B429" s="246">
        <v>12797</v>
      </c>
      <c r="C429" s="246">
        <v>9951</v>
      </c>
      <c r="D429" s="240">
        <f t="shared" si="9"/>
        <v>1.286</v>
      </c>
    </row>
    <row r="430" s="121" customFormat="1" ht="20" customHeight="1" spans="1:4">
      <c r="A430" s="248" t="s">
        <v>579</v>
      </c>
      <c r="B430" s="249">
        <v>80</v>
      </c>
      <c r="C430" s="249">
        <v>66</v>
      </c>
      <c r="D430" s="236">
        <f t="shared" si="9"/>
        <v>1.2121</v>
      </c>
    </row>
    <row r="431" s="12" customFormat="1" spans="1:4">
      <c r="A431" s="244" t="s">
        <v>580</v>
      </c>
      <c r="B431" s="246">
        <v>80</v>
      </c>
      <c r="C431" s="246">
        <v>66</v>
      </c>
      <c r="D431" s="240">
        <f t="shared" si="9"/>
        <v>1.2121</v>
      </c>
    </row>
    <row r="432" s="12" customFormat="1" spans="1:4">
      <c r="A432" s="244" t="s">
        <v>581</v>
      </c>
      <c r="B432" s="246">
        <v>80</v>
      </c>
      <c r="C432" s="246">
        <v>66</v>
      </c>
      <c r="D432" s="240">
        <f t="shared" si="9"/>
        <v>1.2121</v>
      </c>
    </row>
    <row r="433" spans="1:4">
      <c r="A433" s="250" t="s">
        <v>136</v>
      </c>
      <c r="B433" s="249">
        <v>375800</v>
      </c>
      <c r="C433" s="249">
        <v>365762</v>
      </c>
      <c r="D433" s="236">
        <f t="shared" si="9"/>
        <v>1.0274</v>
      </c>
    </row>
    <row r="434" spans="1:4">
      <c r="A434" s="251" t="s">
        <v>137</v>
      </c>
      <c r="B434" s="249">
        <v>12371</v>
      </c>
      <c r="C434" s="252">
        <v>2400</v>
      </c>
      <c r="D434" s="236">
        <f t="shared" si="9"/>
        <v>5.1546</v>
      </c>
    </row>
    <row r="435" spans="1:4">
      <c r="A435" s="251" t="s">
        <v>138</v>
      </c>
      <c r="B435" s="249">
        <f>+B436+B440+B447</f>
        <v>29469</v>
      </c>
      <c r="C435" s="249">
        <v>24494</v>
      </c>
      <c r="D435" s="236">
        <f t="shared" si="9"/>
        <v>1.2031</v>
      </c>
    </row>
    <row r="436" spans="1:4">
      <c r="A436" s="253" t="s">
        <v>139</v>
      </c>
      <c r="B436" s="254">
        <v>14495</v>
      </c>
      <c r="C436" s="254">
        <v>15442</v>
      </c>
      <c r="D436" s="240">
        <f t="shared" si="9"/>
        <v>0.9387</v>
      </c>
    </row>
    <row r="437" spans="1:4">
      <c r="A437" s="253" t="s">
        <v>582</v>
      </c>
      <c r="B437" s="254"/>
      <c r="C437" s="254"/>
      <c r="D437" s="240"/>
    </row>
    <row r="438" spans="1:4">
      <c r="A438" s="255" t="s">
        <v>583</v>
      </c>
      <c r="B438" s="254">
        <v>14495</v>
      </c>
      <c r="C438" s="254">
        <v>15442</v>
      </c>
      <c r="D438" s="240">
        <f>+B438/C438</f>
        <v>0.9387</v>
      </c>
    </row>
    <row r="439" spans="1:4">
      <c r="A439" s="255" t="s">
        <v>584</v>
      </c>
      <c r="B439" s="254"/>
      <c r="C439" s="254"/>
      <c r="D439" s="240"/>
    </row>
    <row r="440" spans="1:4">
      <c r="A440" s="253" t="s">
        <v>143</v>
      </c>
      <c r="B440" s="254">
        <v>9910</v>
      </c>
      <c r="C440" s="254">
        <v>9052</v>
      </c>
      <c r="D440" s="240">
        <f>+B440/C440</f>
        <v>1.0948</v>
      </c>
    </row>
    <row r="441" spans="1:4">
      <c r="A441" s="256" t="s">
        <v>144</v>
      </c>
      <c r="B441" s="257"/>
      <c r="C441" s="258"/>
      <c r="D441" s="240"/>
    </row>
    <row r="442" spans="1:4">
      <c r="A442" s="255" t="s">
        <v>145</v>
      </c>
      <c r="B442" s="257"/>
      <c r="C442" s="258"/>
      <c r="D442" s="240"/>
    </row>
    <row r="443" spans="1:4">
      <c r="A443" s="253" t="s">
        <v>146</v>
      </c>
      <c r="B443" s="257"/>
      <c r="C443" s="258"/>
      <c r="D443" s="240"/>
    </row>
    <row r="444" spans="1:4">
      <c r="A444" s="259" t="s">
        <v>147</v>
      </c>
      <c r="B444" s="257"/>
      <c r="C444" s="258"/>
      <c r="D444" s="240"/>
    </row>
    <row r="445" spans="1:4">
      <c r="A445" s="259" t="s">
        <v>148</v>
      </c>
      <c r="B445" s="257"/>
      <c r="C445" s="258"/>
      <c r="D445" s="240"/>
    </row>
    <row r="446" spans="1:4">
      <c r="A446" s="259" t="s">
        <v>149</v>
      </c>
      <c r="B446" s="257"/>
      <c r="C446" s="258"/>
      <c r="D446" s="240"/>
    </row>
    <row r="447" spans="1:4">
      <c r="A447" s="259" t="s">
        <v>150</v>
      </c>
      <c r="B447" s="257">
        <v>5064</v>
      </c>
      <c r="C447" s="258"/>
      <c r="D447" s="240">
        <v>1</v>
      </c>
    </row>
    <row r="448" spans="1:4">
      <c r="A448" s="20" t="s">
        <v>151</v>
      </c>
      <c r="B448" s="257"/>
      <c r="C448" s="258"/>
      <c r="D448" s="240"/>
    </row>
    <row r="449" spans="1:4">
      <c r="A449" s="250" t="s">
        <v>152</v>
      </c>
      <c r="B449" s="249">
        <v>417640</v>
      </c>
      <c r="C449" s="249">
        <v>392656</v>
      </c>
      <c r="D449" s="236">
        <f>+B449/C449</f>
        <v>1.0636</v>
      </c>
    </row>
    <row r="450" ht="63" customHeight="1" spans="1:4">
      <c r="A450" s="260" t="s">
        <v>585</v>
      </c>
      <c r="B450" s="168"/>
      <c r="C450" s="168"/>
      <c r="D450" s="168"/>
    </row>
  </sheetData>
  <mergeCells count="2">
    <mergeCell ref="A2:D2"/>
    <mergeCell ref="A450:D450"/>
  </mergeCells>
  <pageMargins left="0.707638888888889" right="0.707638888888889" top="0.747916666666667" bottom="0.747916666666667" header="0.313888888888889" footer="0.313888888888889"/>
  <pageSetup paperSize="9" scale="84"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D25"/>
  <sheetViews>
    <sheetView showZeros="0" workbookViewId="0">
      <selection activeCell="B28" sqref="B28"/>
    </sheetView>
  </sheetViews>
  <sheetFormatPr defaultColWidth="9" defaultRowHeight="11.25" outlineLevelCol="3"/>
  <cols>
    <col min="1" max="1" width="37.625" style="213" customWidth="1"/>
    <col min="2" max="2" width="11.125" style="213" customWidth="1"/>
    <col min="3" max="3" width="14.875" style="213" customWidth="1"/>
    <col min="4" max="4" width="15.5" style="213" customWidth="1"/>
    <col min="5" max="224" width="9" style="213"/>
    <col min="225" max="225" width="20.125" style="213" customWidth="1"/>
    <col min="226" max="226" width="9.625" style="213" customWidth="1"/>
    <col min="227" max="227" width="8.625" style="213" customWidth="1"/>
    <col min="228" max="228" width="8.875" style="213" customWidth="1"/>
    <col min="229" max="231" width="7.625" style="213" customWidth="1"/>
    <col min="232" max="232" width="8.125" style="213" customWidth="1"/>
    <col min="233" max="233" width="7.625" style="213" customWidth="1"/>
    <col min="234" max="234" width="9" style="213" customWidth="1"/>
    <col min="235" max="480" width="9" style="213"/>
    <col min="481" max="481" width="20.125" style="213" customWidth="1"/>
    <col min="482" max="482" width="9.625" style="213" customWidth="1"/>
    <col min="483" max="483" width="8.625" style="213" customWidth="1"/>
    <col min="484" max="484" width="8.875" style="213" customWidth="1"/>
    <col min="485" max="487" width="7.625" style="213" customWidth="1"/>
    <col min="488" max="488" width="8.125" style="213" customWidth="1"/>
    <col min="489" max="489" width="7.625" style="213" customWidth="1"/>
    <col min="490" max="490" width="9" style="213" customWidth="1"/>
    <col min="491" max="736" width="9" style="213"/>
    <col min="737" max="737" width="20.125" style="213" customWidth="1"/>
    <col min="738" max="738" width="9.625" style="213" customWidth="1"/>
    <col min="739" max="739" width="8.625" style="213" customWidth="1"/>
    <col min="740" max="740" width="8.875" style="213" customWidth="1"/>
    <col min="741" max="743" width="7.625" style="213" customWidth="1"/>
    <col min="744" max="744" width="8.125" style="213" customWidth="1"/>
    <col min="745" max="745" width="7.625" style="213" customWidth="1"/>
    <col min="746" max="746" width="9" style="213" customWidth="1"/>
    <col min="747" max="992" width="9" style="213"/>
    <col min="993" max="993" width="20.125" style="213" customWidth="1"/>
    <col min="994" max="994" width="9.625" style="213" customWidth="1"/>
    <col min="995" max="995" width="8.625" style="213" customWidth="1"/>
    <col min="996" max="996" width="8.875" style="213" customWidth="1"/>
    <col min="997" max="999" width="7.625" style="213" customWidth="1"/>
    <col min="1000" max="1000" width="8.125" style="213" customWidth="1"/>
    <col min="1001" max="1001" width="7.625" style="213" customWidth="1"/>
    <col min="1002" max="1002" width="9" style="213" customWidth="1"/>
    <col min="1003" max="1248" width="9" style="213"/>
    <col min="1249" max="1249" width="20.125" style="213" customWidth="1"/>
    <col min="1250" max="1250" width="9.625" style="213" customWidth="1"/>
    <col min="1251" max="1251" width="8.625" style="213" customWidth="1"/>
    <col min="1252" max="1252" width="8.875" style="213" customWidth="1"/>
    <col min="1253" max="1255" width="7.625" style="213" customWidth="1"/>
    <col min="1256" max="1256" width="8.125" style="213" customWidth="1"/>
    <col min="1257" max="1257" width="7.625" style="213" customWidth="1"/>
    <col min="1258" max="1258" width="9" style="213" customWidth="1"/>
    <col min="1259" max="1504" width="9" style="213"/>
    <col min="1505" max="1505" width="20.125" style="213" customWidth="1"/>
    <col min="1506" max="1506" width="9.625" style="213" customWidth="1"/>
    <col min="1507" max="1507" width="8.625" style="213" customWidth="1"/>
    <col min="1508" max="1508" width="8.875" style="213" customWidth="1"/>
    <col min="1509" max="1511" width="7.625" style="213" customWidth="1"/>
    <col min="1512" max="1512" width="8.125" style="213" customWidth="1"/>
    <col min="1513" max="1513" width="7.625" style="213" customWidth="1"/>
    <col min="1514" max="1514" width="9" style="213" customWidth="1"/>
    <col min="1515" max="1760" width="9" style="213"/>
    <col min="1761" max="1761" width="20.125" style="213" customWidth="1"/>
    <col min="1762" max="1762" width="9.625" style="213" customWidth="1"/>
    <col min="1763" max="1763" width="8.625" style="213" customWidth="1"/>
    <col min="1764" max="1764" width="8.875" style="213" customWidth="1"/>
    <col min="1765" max="1767" width="7.625" style="213" customWidth="1"/>
    <col min="1768" max="1768" width="8.125" style="213" customWidth="1"/>
    <col min="1769" max="1769" width="7.625" style="213" customWidth="1"/>
    <col min="1770" max="1770" width="9" style="213" customWidth="1"/>
    <col min="1771" max="2016" width="9" style="213"/>
    <col min="2017" max="2017" width="20.125" style="213" customWidth="1"/>
    <col min="2018" max="2018" width="9.625" style="213" customWidth="1"/>
    <col min="2019" max="2019" width="8.625" style="213" customWidth="1"/>
    <col min="2020" max="2020" width="8.875" style="213" customWidth="1"/>
    <col min="2021" max="2023" width="7.625" style="213" customWidth="1"/>
    <col min="2024" max="2024" width="8.125" style="213" customWidth="1"/>
    <col min="2025" max="2025" width="7.625" style="213" customWidth="1"/>
    <col min="2026" max="2026" width="9" style="213" customWidth="1"/>
    <col min="2027" max="2272" width="9" style="213"/>
    <col min="2273" max="2273" width="20.125" style="213" customWidth="1"/>
    <col min="2274" max="2274" width="9.625" style="213" customWidth="1"/>
    <col min="2275" max="2275" width="8.625" style="213" customWidth="1"/>
    <col min="2276" max="2276" width="8.875" style="213" customWidth="1"/>
    <col min="2277" max="2279" width="7.625" style="213" customWidth="1"/>
    <col min="2280" max="2280" width="8.125" style="213" customWidth="1"/>
    <col min="2281" max="2281" width="7.625" style="213" customWidth="1"/>
    <col min="2282" max="2282" width="9" style="213" customWidth="1"/>
    <col min="2283" max="2528" width="9" style="213"/>
    <col min="2529" max="2529" width="20.125" style="213" customWidth="1"/>
    <col min="2530" max="2530" width="9.625" style="213" customWidth="1"/>
    <col min="2531" max="2531" width="8.625" style="213" customWidth="1"/>
    <col min="2532" max="2532" width="8.875" style="213" customWidth="1"/>
    <col min="2533" max="2535" width="7.625" style="213" customWidth="1"/>
    <col min="2536" max="2536" width="8.125" style="213" customWidth="1"/>
    <col min="2537" max="2537" width="7.625" style="213" customWidth="1"/>
    <col min="2538" max="2538" width="9" style="213" customWidth="1"/>
    <col min="2539" max="2784" width="9" style="213"/>
    <col min="2785" max="2785" width="20.125" style="213" customWidth="1"/>
    <col min="2786" max="2786" width="9.625" style="213" customWidth="1"/>
    <col min="2787" max="2787" width="8.625" style="213" customWidth="1"/>
    <col min="2788" max="2788" width="8.875" style="213" customWidth="1"/>
    <col min="2789" max="2791" width="7.625" style="213" customWidth="1"/>
    <col min="2792" max="2792" width="8.125" style="213" customWidth="1"/>
    <col min="2793" max="2793" width="7.625" style="213" customWidth="1"/>
    <col min="2794" max="2794" width="9" style="213" customWidth="1"/>
    <col min="2795" max="3040" width="9" style="213"/>
    <col min="3041" max="3041" width="20.125" style="213" customWidth="1"/>
    <col min="3042" max="3042" width="9.625" style="213" customWidth="1"/>
    <col min="3043" max="3043" width="8.625" style="213" customWidth="1"/>
    <col min="3044" max="3044" width="8.875" style="213" customWidth="1"/>
    <col min="3045" max="3047" width="7.625" style="213" customWidth="1"/>
    <col min="3048" max="3048" width="8.125" style="213" customWidth="1"/>
    <col min="3049" max="3049" width="7.625" style="213" customWidth="1"/>
    <col min="3050" max="3050" width="9" style="213" customWidth="1"/>
    <col min="3051" max="3296" width="9" style="213"/>
    <col min="3297" max="3297" width="20.125" style="213" customWidth="1"/>
    <col min="3298" max="3298" width="9.625" style="213" customWidth="1"/>
    <col min="3299" max="3299" width="8.625" style="213" customWidth="1"/>
    <col min="3300" max="3300" width="8.875" style="213" customWidth="1"/>
    <col min="3301" max="3303" width="7.625" style="213" customWidth="1"/>
    <col min="3304" max="3304" width="8.125" style="213" customWidth="1"/>
    <col min="3305" max="3305" width="7.625" style="213" customWidth="1"/>
    <col min="3306" max="3306" width="9" style="213" customWidth="1"/>
    <col min="3307" max="3552" width="9" style="213"/>
    <col min="3553" max="3553" width="20.125" style="213" customWidth="1"/>
    <col min="3554" max="3554" width="9.625" style="213" customWidth="1"/>
    <col min="3555" max="3555" width="8.625" style="213" customWidth="1"/>
    <col min="3556" max="3556" width="8.875" style="213" customWidth="1"/>
    <col min="3557" max="3559" width="7.625" style="213" customWidth="1"/>
    <col min="3560" max="3560" width="8.125" style="213" customWidth="1"/>
    <col min="3561" max="3561" width="7.625" style="213" customWidth="1"/>
    <col min="3562" max="3562" width="9" style="213" customWidth="1"/>
    <col min="3563" max="3808" width="9" style="213"/>
    <col min="3809" max="3809" width="20.125" style="213" customWidth="1"/>
    <col min="3810" max="3810" width="9.625" style="213" customWidth="1"/>
    <col min="3811" max="3811" width="8.625" style="213" customWidth="1"/>
    <col min="3812" max="3812" width="8.875" style="213" customWidth="1"/>
    <col min="3813" max="3815" width="7.625" style="213" customWidth="1"/>
    <col min="3816" max="3816" width="8.125" style="213" customWidth="1"/>
    <col min="3817" max="3817" width="7.625" style="213" customWidth="1"/>
    <col min="3818" max="3818" width="9" style="213" customWidth="1"/>
    <col min="3819" max="4064" width="9" style="213"/>
    <col min="4065" max="4065" width="20.125" style="213" customWidth="1"/>
    <col min="4066" max="4066" width="9.625" style="213" customWidth="1"/>
    <col min="4067" max="4067" width="8.625" style="213" customWidth="1"/>
    <col min="4068" max="4068" width="8.875" style="213" customWidth="1"/>
    <col min="4069" max="4071" width="7.625" style="213" customWidth="1"/>
    <col min="4072" max="4072" width="8.125" style="213" customWidth="1"/>
    <col min="4073" max="4073" width="7.625" style="213" customWidth="1"/>
    <col min="4074" max="4074" width="9" style="213" customWidth="1"/>
    <col min="4075" max="4320" width="9" style="213"/>
    <col min="4321" max="4321" width="20.125" style="213" customWidth="1"/>
    <col min="4322" max="4322" width="9.625" style="213" customWidth="1"/>
    <col min="4323" max="4323" width="8.625" style="213" customWidth="1"/>
    <col min="4324" max="4324" width="8.875" style="213" customWidth="1"/>
    <col min="4325" max="4327" width="7.625" style="213" customWidth="1"/>
    <col min="4328" max="4328" width="8.125" style="213" customWidth="1"/>
    <col min="4329" max="4329" width="7.625" style="213" customWidth="1"/>
    <col min="4330" max="4330" width="9" style="213" customWidth="1"/>
    <col min="4331" max="4576" width="9" style="213"/>
    <col min="4577" max="4577" width="20.125" style="213" customWidth="1"/>
    <col min="4578" max="4578" width="9.625" style="213" customWidth="1"/>
    <col min="4579" max="4579" width="8.625" style="213" customWidth="1"/>
    <col min="4580" max="4580" width="8.875" style="213" customWidth="1"/>
    <col min="4581" max="4583" width="7.625" style="213" customWidth="1"/>
    <col min="4584" max="4584" width="8.125" style="213" customWidth="1"/>
    <col min="4585" max="4585" width="7.625" style="213" customWidth="1"/>
    <col min="4586" max="4586" width="9" style="213" customWidth="1"/>
    <col min="4587" max="4832" width="9" style="213"/>
    <col min="4833" max="4833" width="20.125" style="213" customWidth="1"/>
    <col min="4834" max="4834" width="9.625" style="213" customWidth="1"/>
    <col min="4835" max="4835" width="8.625" style="213" customWidth="1"/>
    <col min="4836" max="4836" width="8.875" style="213" customWidth="1"/>
    <col min="4837" max="4839" width="7.625" style="213" customWidth="1"/>
    <col min="4840" max="4840" width="8.125" style="213" customWidth="1"/>
    <col min="4841" max="4841" width="7.625" style="213" customWidth="1"/>
    <col min="4842" max="4842" width="9" style="213" customWidth="1"/>
    <col min="4843" max="5088" width="9" style="213"/>
    <col min="5089" max="5089" width="20.125" style="213" customWidth="1"/>
    <col min="5090" max="5090" width="9.625" style="213" customWidth="1"/>
    <col min="5091" max="5091" width="8.625" style="213" customWidth="1"/>
    <col min="5092" max="5092" width="8.875" style="213" customWidth="1"/>
    <col min="5093" max="5095" width="7.625" style="213" customWidth="1"/>
    <col min="5096" max="5096" width="8.125" style="213" customWidth="1"/>
    <col min="5097" max="5097" width="7.625" style="213" customWidth="1"/>
    <col min="5098" max="5098" width="9" style="213" customWidth="1"/>
    <col min="5099" max="5344" width="9" style="213"/>
    <col min="5345" max="5345" width="20.125" style="213" customWidth="1"/>
    <col min="5346" max="5346" width="9.625" style="213" customWidth="1"/>
    <col min="5347" max="5347" width="8.625" style="213" customWidth="1"/>
    <col min="5348" max="5348" width="8.875" style="213" customWidth="1"/>
    <col min="5349" max="5351" width="7.625" style="213" customWidth="1"/>
    <col min="5352" max="5352" width="8.125" style="213" customWidth="1"/>
    <col min="5353" max="5353" width="7.625" style="213" customWidth="1"/>
    <col min="5354" max="5354" width="9" style="213" customWidth="1"/>
    <col min="5355" max="5600" width="9" style="213"/>
    <col min="5601" max="5601" width="20.125" style="213" customWidth="1"/>
    <col min="5602" max="5602" width="9.625" style="213" customWidth="1"/>
    <col min="5603" max="5603" width="8.625" style="213" customWidth="1"/>
    <col min="5604" max="5604" width="8.875" style="213" customWidth="1"/>
    <col min="5605" max="5607" width="7.625" style="213" customWidth="1"/>
    <col min="5608" max="5608" width="8.125" style="213" customWidth="1"/>
    <col min="5609" max="5609" width="7.625" style="213" customWidth="1"/>
    <col min="5610" max="5610" width="9" style="213" customWidth="1"/>
    <col min="5611" max="5856" width="9" style="213"/>
    <col min="5857" max="5857" width="20.125" style="213" customWidth="1"/>
    <col min="5858" max="5858" width="9.625" style="213" customWidth="1"/>
    <col min="5859" max="5859" width="8.625" style="213" customWidth="1"/>
    <col min="5860" max="5860" width="8.875" style="213" customWidth="1"/>
    <col min="5861" max="5863" width="7.625" style="213" customWidth="1"/>
    <col min="5864" max="5864" width="8.125" style="213" customWidth="1"/>
    <col min="5865" max="5865" width="7.625" style="213" customWidth="1"/>
    <col min="5866" max="5866" width="9" style="213" customWidth="1"/>
    <col min="5867" max="6112" width="9" style="213"/>
    <col min="6113" max="6113" width="20.125" style="213" customWidth="1"/>
    <col min="6114" max="6114" width="9.625" style="213" customWidth="1"/>
    <col min="6115" max="6115" width="8.625" style="213" customWidth="1"/>
    <col min="6116" max="6116" width="8.875" style="213" customWidth="1"/>
    <col min="6117" max="6119" width="7.625" style="213" customWidth="1"/>
    <col min="6120" max="6120" width="8.125" style="213" customWidth="1"/>
    <col min="6121" max="6121" width="7.625" style="213" customWidth="1"/>
    <col min="6122" max="6122" width="9" style="213" customWidth="1"/>
    <col min="6123" max="6368" width="9" style="213"/>
    <col min="6369" max="6369" width="20.125" style="213" customWidth="1"/>
    <col min="6370" max="6370" width="9.625" style="213" customWidth="1"/>
    <col min="6371" max="6371" width="8.625" style="213" customWidth="1"/>
    <col min="6372" max="6372" width="8.875" style="213" customWidth="1"/>
    <col min="6373" max="6375" width="7.625" style="213" customWidth="1"/>
    <col min="6376" max="6376" width="8.125" style="213" customWidth="1"/>
    <col min="6377" max="6377" width="7.625" style="213" customWidth="1"/>
    <col min="6378" max="6378" width="9" style="213" customWidth="1"/>
    <col min="6379" max="6624" width="9" style="213"/>
    <col min="6625" max="6625" width="20.125" style="213" customWidth="1"/>
    <col min="6626" max="6626" width="9.625" style="213" customWidth="1"/>
    <col min="6627" max="6627" width="8.625" style="213" customWidth="1"/>
    <col min="6628" max="6628" width="8.875" style="213" customWidth="1"/>
    <col min="6629" max="6631" width="7.625" style="213" customWidth="1"/>
    <col min="6632" max="6632" width="8.125" style="213" customWidth="1"/>
    <col min="6633" max="6633" width="7.625" style="213" customWidth="1"/>
    <col min="6634" max="6634" width="9" style="213" customWidth="1"/>
    <col min="6635" max="6880" width="9" style="213"/>
    <col min="6881" max="6881" width="20.125" style="213" customWidth="1"/>
    <col min="6882" max="6882" width="9.625" style="213" customWidth="1"/>
    <col min="6883" max="6883" width="8.625" style="213" customWidth="1"/>
    <col min="6884" max="6884" width="8.875" style="213" customWidth="1"/>
    <col min="6885" max="6887" width="7.625" style="213" customWidth="1"/>
    <col min="6888" max="6888" width="8.125" style="213" customWidth="1"/>
    <col min="6889" max="6889" width="7.625" style="213" customWidth="1"/>
    <col min="6890" max="6890" width="9" style="213" customWidth="1"/>
    <col min="6891" max="7136" width="9" style="213"/>
    <col min="7137" max="7137" width="20.125" style="213" customWidth="1"/>
    <col min="7138" max="7138" width="9.625" style="213" customWidth="1"/>
    <col min="7139" max="7139" width="8.625" style="213" customWidth="1"/>
    <col min="7140" max="7140" width="8.875" style="213" customWidth="1"/>
    <col min="7141" max="7143" width="7.625" style="213" customWidth="1"/>
    <col min="7144" max="7144" width="8.125" style="213" customWidth="1"/>
    <col min="7145" max="7145" width="7.625" style="213" customWidth="1"/>
    <col min="7146" max="7146" width="9" style="213" customWidth="1"/>
    <col min="7147" max="7392" width="9" style="213"/>
    <col min="7393" max="7393" width="20.125" style="213" customWidth="1"/>
    <col min="7394" max="7394" width="9.625" style="213" customWidth="1"/>
    <col min="7395" max="7395" width="8.625" style="213" customWidth="1"/>
    <col min="7396" max="7396" width="8.875" style="213" customWidth="1"/>
    <col min="7397" max="7399" width="7.625" style="213" customWidth="1"/>
    <col min="7400" max="7400" width="8.125" style="213" customWidth="1"/>
    <col min="7401" max="7401" width="7.625" style="213" customWidth="1"/>
    <col min="7402" max="7402" width="9" style="213" customWidth="1"/>
    <col min="7403" max="7648" width="9" style="213"/>
    <col min="7649" max="7649" width="20.125" style="213" customWidth="1"/>
    <col min="7650" max="7650" width="9.625" style="213" customWidth="1"/>
    <col min="7651" max="7651" width="8.625" style="213" customWidth="1"/>
    <col min="7652" max="7652" width="8.875" style="213" customWidth="1"/>
    <col min="7653" max="7655" width="7.625" style="213" customWidth="1"/>
    <col min="7656" max="7656" width="8.125" style="213" customWidth="1"/>
    <col min="7657" max="7657" width="7.625" style="213" customWidth="1"/>
    <col min="7658" max="7658" width="9" style="213" customWidth="1"/>
    <col min="7659" max="7904" width="9" style="213"/>
    <col min="7905" max="7905" width="20.125" style="213" customWidth="1"/>
    <col min="7906" max="7906" width="9.625" style="213" customWidth="1"/>
    <col min="7907" max="7907" width="8.625" style="213" customWidth="1"/>
    <col min="7908" max="7908" width="8.875" style="213" customWidth="1"/>
    <col min="7909" max="7911" width="7.625" style="213" customWidth="1"/>
    <col min="7912" max="7912" width="8.125" style="213" customWidth="1"/>
    <col min="7913" max="7913" width="7.625" style="213" customWidth="1"/>
    <col min="7914" max="7914" width="9" style="213" customWidth="1"/>
    <col min="7915" max="8160" width="9" style="213"/>
    <col min="8161" max="8161" width="20.125" style="213" customWidth="1"/>
    <col min="8162" max="8162" width="9.625" style="213" customWidth="1"/>
    <col min="8163" max="8163" width="8.625" style="213" customWidth="1"/>
    <col min="8164" max="8164" width="8.875" style="213" customWidth="1"/>
    <col min="8165" max="8167" width="7.625" style="213" customWidth="1"/>
    <col min="8168" max="8168" width="8.125" style="213" customWidth="1"/>
    <col min="8169" max="8169" width="7.625" style="213" customWidth="1"/>
    <col min="8170" max="8170" width="9" style="213" customWidth="1"/>
    <col min="8171" max="8416" width="9" style="213"/>
    <col min="8417" max="8417" width="20.125" style="213" customWidth="1"/>
    <col min="8418" max="8418" width="9.625" style="213" customWidth="1"/>
    <col min="8419" max="8419" width="8.625" style="213" customWidth="1"/>
    <col min="8420" max="8420" width="8.875" style="213" customWidth="1"/>
    <col min="8421" max="8423" width="7.625" style="213" customWidth="1"/>
    <col min="8424" max="8424" width="8.125" style="213" customWidth="1"/>
    <col min="8425" max="8425" width="7.625" style="213" customWidth="1"/>
    <col min="8426" max="8426" width="9" style="213" customWidth="1"/>
    <col min="8427" max="8672" width="9" style="213"/>
    <col min="8673" max="8673" width="20.125" style="213" customWidth="1"/>
    <col min="8674" max="8674" width="9.625" style="213" customWidth="1"/>
    <col min="8675" max="8675" width="8.625" style="213" customWidth="1"/>
    <col min="8676" max="8676" width="8.875" style="213" customWidth="1"/>
    <col min="8677" max="8679" width="7.625" style="213" customWidth="1"/>
    <col min="8680" max="8680" width="8.125" style="213" customWidth="1"/>
    <col min="8681" max="8681" width="7.625" style="213" customWidth="1"/>
    <col min="8682" max="8682" width="9" style="213" customWidth="1"/>
    <col min="8683" max="8928" width="9" style="213"/>
    <col min="8929" max="8929" width="20.125" style="213" customWidth="1"/>
    <col min="8930" max="8930" width="9.625" style="213" customWidth="1"/>
    <col min="8931" max="8931" width="8.625" style="213" customWidth="1"/>
    <col min="8932" max="8932" width="8.875" style="213" customWidth="1"/>
    <col min="8933" max="8935" width="7.625" style="213" customWidth="1"/>
    <col min="8936" max="8936" width="8.125" style="213" customWidth="1"/>
    <col min="8937" max="8937" width="7.625" style="213" customWidth="1"/>
    <col min="8938" max="8938" width="9" style="213" customWidth="1"/>
    <col min="8939" max="9184" width="9" style="213"/>
    <col min="9185" max="9185" width="20.125" style="213" customWidth="1"/>
    <col min="9186" max="9186" width="9.625" style="213" customWidth="1"/>
    <col min="9187" max="9187" width="8.625" style="213" customWidth="1"/>
    <col min="9188" max="9188" width="8.875" style="213" customWidth="1"/>
    <col min="9189" max="9191" width="7.625" style="213" customWidth="1"/>
    <col min="9192" max="9192" width="8.125" style="213" customWidth="1"/>
    <col min="9193" max="9193" width="7.625" style="213" customWidth="1"/>
    <col min="9194" max="9194" width="9" style="213" customWidth="1"/>
    <col min="9195" max="9440" width="9" style="213"/>
    <col min="9441" max="9441" width="20.125" style="213" customWidth="1"/>
    <col min="9442" max="9442" width="9.625" style="213" customWidth="1"/>
    <col min="9443" max="9443" width="8.625" style="213" customWidth="1"/>
    <col min="9444" max="9444" width="8.875" style="213" customWidth="1"/>
    <col min="9445" max="9447" width="7.625" style="213" customWidth="1"/>
    <col min="9448" max="9448" width="8.125" style="213" customWidth="1"/>
    <col min="9449" max="9449" width="7.625" style="213" customWidth="1"/>
    <col min="9450" max="9450" width="9" style="213" customWidth="1"/>
    <col min="9451" max="9696" width="9" style="213"/>
    <col min="9697" max="9697" width="20.125" style="213" customWidth="1"/>
    <col min="9698" max="9698" width="9.625" style="213" customWidth="1"/>
    <col min="9699" max="9699" width="8.625" style="213" customWidth="1"/>
    <col min="9700" max="9700" width="8.875" style="213" customWidth="1"/>
    <col min="9701" max="9703" width="7.625" style="213" customWidth="1"/>
    <col min="9704" max="9704" width="8.125" style="213" customWidth="1"/>
    <col min="9705" max="9705" width="7.625" style="213" customWidth="1"/>
    <col min="9706" max="9706" width="9" style="213" customWidth="1"/>
    <col min="9707" max="9952" width="9" style="213"/>
    <col min="9953" max="9953" width="20.125" style="213" customWidth="1"/>
    <col min="9954" max="9954" width="9.625" style="213" customWidth="1"/>
    <col min="9955" max="9955" width="8.625" style="213" customWidth="1"/>
    <col min="9956" max="9956" width="8.875" style="213" customWidth="1"/>
    <col min="9957" max="9959" width="7.625" style="213" customWidth="1"/>
    <col min="9960" max="9960" width="8.125" style="213" customWidth="1"/>
    <col min="9961" max="9961" width="7.625" style="213" customWidth="1"/>
    <col min="9962" max="9962" width="9" style="213" customWidth="1"/>
    <col min="9963" max="10208" width="9" style="213"/>
    <col min="10209" max="10209" width="20.125" style="213" customWidth="1"/>
    <col min="10210" max="10210" width="9.625" style="213" customWidth="1"/>
    <col min="10211" max="10211" width="8.625" style="213" customWidth="1"/>
    <col min="10212" max="10212" width="8.875" style="213" customWidth="1"/>
    <col min="10213" max="10215" width="7.625" style="213" customWidth="1"/>
    <col min="10216" max="10216" width="8.125" style="213" customWidth="1"/>
    <col min="10217" max="10217" width="7.625" style="213" customWidth="1"/>
    <col min="10218" max="10218" width="9" style="213" customWidth="1"/>
    <col min="10219" max="10464" width="9" style="213"/>
    <col min="10465" max="10465" width="20.125" style="213" customWidth="1"/>
    <col min="10466" max="10466" width="9.625" style="213" customWidth="1"/>
    <col min="10467" max="10467" width="8.625" style="213" customWidth="1"/>
    <col min="10468" max="10468" width="8.875" style="213" customWidth="1"/>
    <col min="10469" max="10471" width="7.625" style="213" customWidth="1"/>
    <col min="10472" max="10472" width="8.125" style="213" customWidth="1"/>
    <col min="10473" max="10473" width="7.625" style="213" customWidth="1"/>
    <col min="10474" max="10474" width="9" style="213" customWidth="1"/>
    <col min="10475" max="10720" width="9" style="213"/>
    <col min="10721" max="10721" width="20.125" style="213" customWidth="1"/>
    <col min="10722" max="10722" width="9.625" style="213" customWidth="1"/>
    <col min="10723" max="10723" width="8.625" style="213" customWidth="1"/>
    <col min="10724" max="10724" width="8.875" style="213" customWidth="1"/>
    <col min="10725" max="10727" width="7.625" style="213" customWidth="1"/>
    <col min="10728" max="10728" width="8.125" style="213" customWidth="1"/>
    <col min="10729" max="10729" width="7.625" style="213" customWidth="1"/>
    <col min="10730" max="10730" width="9" style="213" customWidth="1"/>
    <col min="10731" max="10976" width="9" style="213"/>
    <col min="10977" max="10977" width="20.125" style="213" customWidth="1"/>
    <col min="10978" max="10978" width="9.625" style="213" customWidth="1"/>
    <col min="10979" max="10979" width="8.625" style="213" customWidth="1"/>
    <col min="10980" max="10980" width="8.875" style="213" customWidth="1"/>
    <col min="10981" max="10983" width="7.625" style="213" customWidth="1"/>
    <col min="10984" max="10984" width="8.125" style="213" customWidth="1"/>
    <col min="10985" max="10985" width="7.625" style="213" customWidth="1"/>
    <col min="10986" max="10986" width="9" style="213" customWidth="1"/>
    <col min="10987" max="11232" width="9" style="213"/>
    <col min="11233" max="11233" width="20.125" style="213" customWidth="1"/>
    <col min="11234" max="11234" width="9.625" style="213" customWidth="1"/>
    <col min="11235" max="11235" width="8.625" style="213" customWidth="1"/>
    <col min="11236" max="11236" width="8.875" style="213" customWidth="1"/>
    <col min="11237" max="11239" width="7.625" style="213" customWidth="1"/>
    <col min="11240" max="11240" width="8.125" style="213" customWidth="1"/>
    <col min="11241" max="11241" width="7.625" style="213" customWidth="1"/>
    <col min="11242" max="11242" width="9" style="213" customWidth="1"/>
    <col min="11243" max="11488" width="9" style="213"/>
    <col min="11489" max="11489" width="20.125" style="213" customWidth="1"/>
    <col min="11490" max="11490" width="9.625" style="213" customWidth="1"/>
    <col min="11491" max="11491" width="8.625" style="213" customWidth="1"/>
    <col min="11492" max="11492" width="8.875" style="213" customWidth="1"/>
    <col min="11493" max="11495" width="7.625" style="213" customWidth="1"/>
    <col min="11496" max="11496" width="8.125" style="213" customWidth="1"/>
    <col min="11497" max="11497" width="7.625" style="213" customWidth="1"/>
    <col min="11498" max="11498" width="9" style="213" customWidth="1"/>
    <col min="11499" max="11744" width="9" style="213"/>
    <col min="11745" max="11745" width="20.125" style="213" customWidth="1"/>
    <col min="11746" max="11746" width="9.625" style="213" customWidth="1"/>
    <col min="11747" max="11747" width="8.625" style="213" customWidth="1"/>
    <col min="11748" max="11748" width="8.875" style="213" customWidth="1"/>
    <col min="11749" max="11751" width="7.625" style="213" customWidth="1"/>
    <col min="11752" max="11752" width="8.125" style="213" customWidth="1"/>
    <col min="11753" max="11753" width="7.625" style="213" customWidth="1"/>
    <col min="11754" max="11754" width="9" style="213" customWidth="1"/>
    <col min="11755" max="12000" width="9" style="213"/>
    <col min="12001" max="12001" width="20.125" style="213" customWidth="1"/>
    <col min="12002" max="12002" width="9.625" style="213" customWidth="1"/>
    <col min="12003" max="12003" width="8.625" style="213" customWidth="1"/>
    <col min="12004" max="12004" width="8.875" style="213" customWidth="1"/>
    <col min="12005" max="12007" width="7.625" style="213" customWidth="1"/>
    <col min="12008" max="12008" width="8.125" style="213" customWidth="1"/>
    <col min="12009" max="12009" width="7.625" style="213" customWidth="1"/>
    <col min="12010" max="12010" width="9" style="213" customWidth="1"/>
    <col min="12011" max="12256" width="9" style="213"/>
    <col min="12257" max="12257" width="20.125" style="213" customWidth="1"/>
    <col min="12258" max="12258" width="9.625" style="213" customWidth="1"/>
    <col min="12259" max="12259" width="8.625" style="213" customWidth="1"/>
    <col min="12260" max="12260" width="8.875" style="213" customWidth="1"/>
    <col min="12261" max="12263" width="7.625" style="213" customWidth="1"/>
    <col min="12264" max="12264" width="8.125" style="213" customWidth="1"/>
    <col min="12265" max="12265" width="7.625" style="213" customWidth="1"/>
    <col min="12266" max="12266" width="9" style="213" customWidth="1"/>
    <col min="12267" max="12512" width="9" style="213"/>
    <col min="12513" max="12513" width="20.125" style="213" customWidth="1"/>
    <col min="12514" max="12514" width="9.625" style="213" customWidth="1"/>
    <col min="12515" max="12515" width="8.625" style="213" customWidth="1"/>
    <col min="12516" max="12516" width="8.875" style="213" customWidth="1"/>
    <col min="12517" max="12519" width="7.625" style="213" customWidth="1"/>
    <col min="12520" max="12520" width="8.125" style="213" customWidth="1"/>
    <col min="12521" max="12521" width="7.625" style="213" customWidth="1"/>
    <col min="12522" max="12522" width="9" style="213" customWidth="1"/>
    <col min="12523" max="12768" width="9" style="213"/>
    <col min="12769" max="12769" width="20.125" style="213" customWidth="1"/>
    <col min="12770" max="12770" width="9.625" style="213" customWidth="1"/>
    <col min="12771" max="12771" width="8.625" style="213" customWidth="1"/>
    <col min="12772" max="12772" width="8.875" style="213" customWidth="1"/>
    <col min="12773" max="12775" width="7.625" style="213" customWidth="1"/>
    <col min="12776" max="12776" width="8.125" style="213" customWidth="1"/>
    <col min="12777" max="12777" width="7.625" style="213" customWidth="1"/>
    <col min="12778" max="12778" width="9" style="213" customWidth="1"/>
    <col min="12779" max="13024" width="9" style="213"/>
    <col min="13025" max="13025" width="20.125" style="213" customWidth="1"/>
    <col min="13026" max="13026" width="9.625" style="213" customWidth="1"/>
    <col min="13027" max="13027" width="8.625" style="213" customWidth="1"/>
    <col min="13028" max="13028" width="8.875" style="213" customWidth="1"/>
    <col min="13029" max="13031" width="7.625" style="213" customWidth="1"/>
    <col min="13032" max="13032" width="8.125" style="213" customWidth="1"/>
    <col min="13033" max="13033" width="7.625" style="213" customWidth="1"/>
    <col min="13034" max="13034" width="9" style="213" customWidth="1"/>
    <col min="13035" max="13280" width="9" style="213"/>
    <col min="13281" max="13281" width="20.125" style="213" customWidth="1"/>
    <col min="13282" max="13282" width="9.625" style="213" customWidth="1"/>
    <col min="13283" max="13283" width="8.625" style="213" customWidth="1"/>
    <col min="13284" max="13284" width="8.875" style="213" customWidth="1"/>
    <col min="13285" max="13287" width="7.625" style="213" customWidth="1"/>
    <col min="13288" max="13288" width="8.125" style="213" customWidth="1"/>
    <col min="13289" max="13289" width="7.625" style="213" customWidth="1"/>
    <col min="13290" max="13290" width="9" style="213" customWidth="1"/>
    <col min="13291" max="13536" width="9" style="213"/>
    <col min="13537" max="13537" width="20.125" style="213" customWidth="1"/>
    <col min="13538" max="13538" width="9.625" style="213" customWidth="1"/>
    <col min="13539" max="13539" width="8.625" style="213" customWidth="1"/>
    <col min="13540" max="13540" width="8.875" style="213" customWidth="1"/>
    <col min="13541" max="13543" width="7.625" style="213" customWidth="1"/>
    <col min="13544" max="13544" width="8.125" style="213" customWidth="1"/>
    <col min="13545" max="13545" width="7.625" style="213" customWidth="1"/>
    <col min="13546" max="13546" width="9" style="213" customWidth="1"/>
    <col min="13547" max="13792" width="9" style="213"/>
    <col min="13793" max="13793" width="20.125" style="213" customWidth="1"/>
    <col min="13794" max="13794" width="9.625" style="213" customWidth="1"/>
    <col min="13795" max="13795" width="8.625" style="213" customWidth="1"/>
    <col min="13796" max="13796" width="8.875" style="213" customWidth="1"/>
    <col min="13797" max="13799" width="7.625" style="213" customWidth="1"/>
    <col min="13800" max="13800" width="8.125" style="213" customWidth="1"/>
    <col min="13801" max="13801" width="7.625" style="213" customWidth="1"/>
    <col min="13802" max="13802" width="9" style="213" customWidth="1"/>
    <col min="13803" max="14048" width="9" style="213"/>
    <col min="14049" max="14049" width="20.125" style="213" customWidth="1"/>
    <col min="14050" max="14050" width="9.625" style="213" customWidth="1"/>
    <col min="14051" max="14051" width="8.625" style="213" customWidth="1"/>
    <col min="14052" max="14052" width="8.875" style="213" customWidth="1"/>
    <col min="14053" max="14055" width="7.625" style="213" customWidth="1"/>
    <col min="14056" max="14056" width="8.125" style="213" customWidth="1"/>
    <col min="14057" max="14057" width="7.625" style="213" customWidth="1"/>
    <col min="14058" max="14058" width="9" style="213" customWidth="1"/>
    <col min="14059" max="14304" width="9" style="213"/>
    <col min="14305" max="14305" width="20.125" style="213" customWidth="1"/>
    <col min="14306" max="14306" width="9.625" style="213" customWidth="1"/>
    <col min="14307" max="14307" width="8.625" style="213" customWidth="1"/>
    <col min="14308" max="14308" width="8.875" style="213" customWidth="1"/>
    <col min="14309" max="14311" width="7.625" style="213" customWidth="1"/>
    <col min="14312" max="14312" width="8.125" style="213" customWidth="1"/>
    <col min="14313" max="14313" width="7.625" style="213" customWidth="1"/>
    <col min="14314" max="14314" width="9" style="213" customWidth="1"/>
    <col min="14315" max="14560" width="9" style="213"/>
    <col min="14561" max="14561" width="20.125" style="213" customWidth="1"/>
    <col min="14562" max="14562" width="9.625" style="213" customWidth="1"/>
    <col min="14563" max="14563" width="8.625" style="213" customWidth="1"/>
    <col min="14564" max="14564" width="8.875" style="213" customWidth="1"/>
    <col min="14565" max="14567" width="7.625" style="213" customWidth="1"/>
    <col min="14568" max="14568" width="8.125" style="213" customWidth="1"/>
    <col min="14569" max="14569" width="7.625" style="213" customWidth="1"/>
    <col min="14570" max="14570" width="9" style="213" customWidth="1"/>
    <col min="14571" max="14816" width="9" style="213"/>
    <col min="14817" max="14817" width="20.125" style="213" customWidth="1"/>
    <col min="14818" max="14818" width="9.625" style="213" customWidth="1"/>
    <col min="14819" max="14819" width="8.625" style="213" customWidth="1"/>
    <col min="14820" max="14820" width="8.875" style="213" customWidth="1"/>
    <col min="14821" max="14823" width="7.625" style="213" customWidth="1"/>
    <col min="14824" max="14824" width="8.125" style="213" customWidth="1"/>
    <col min="14825" max="14825" width="7.625" style="213" customWidth="1"/>
    <col min="14826" max="14826" width="9" style="213" customWidth="1"/>
    <col min="14827" max="15072" width="9" style="213"/>
    <col min="15073" max="15073" width="20.125" style="213" customWidth="1"/>
    <col min="15074" max="15074" width="9.625" style="213" customWidth="1"/>
    <col min="15075" max="15075" width="8.625" style="213" customWidth="1"/>
    <col min="15076" max="15076" width="8.875" style="213" customWidth="1"/>
    <col min="15077" max="15079" width="7.625" style="213" customWidth="1"/>
    <col min="15080" max="15080" width="8.125" style="213" customWidth="1"/>
    <col min="15081" max="15081" width="7.625" style="213" customWidth="1"/>
    <col min="15082" max="15082" width="9" style="213" customWidth="1"/>
    <col min="15083" max="15328" width="9" style="213"/>
    <col min="15329" max="15329" width="20.125" style="213" customWidth="1"/>
    <col min="15330" max="15330" width="9.625" style="213" customWidth="1"/>
    <col min="15331" max="15331" width="8.625" style="213" customWidth="1"/>
    <col min="15332" max="15332" width="8.875" style="213" customWidth="1"/>
    <col min="15333" max="15335" width="7.625" style="213" customWidth="1"/>
    <col min="15336" max="15336" width="8.125" style="213" customWidth="1"/>
    <col min="15337" max="15337" width="7.625" style="213" customWidth="1"/>
    <col min="15338" max="15338" width="9" style="213" customWidth="1"/>
    <col min="15339" max="15584" width="9" style="213"/>
    <col min="15585" max="15585" width="20.125" style="213" customWidth="1"/>
    <col min="15586" max="15586" width="9.625" style="213" customWidth="1"/>
    <col min="15587" max="15587" width="8.625" style="213" customWidth="1"/>
    <col min="15588" max="15588" width="8.875" style="213" customWidth="1"/>
    <col min="15589" max="15591" width="7.625" style="213" customWidth="1"/>
    <col min="15592" max="15592" width="8.125" style="213" customWidth="1"/>
    <col min="15593" max="15593" width="7.625" style="213" customWidth="1"/>
    <col min="15594" max="15594" width="9" style="213" customWidth="1"/>
    <col min="15595" max="15840" width="9" style="213"/>
    <col min="15841" max="15841" width="20.125" style="213" customWidth="1"/>
    <col min="15842" max="15842" width="9.625" style="213" customWidth="1"/>
    <col min="15843" max="15843" width="8.625" style="213" customWidth="1"/>
    <col min="15844" max="15844" width="8.875" style="213" customWidth="1"/>
    <col min="15845" max="15847" width="7.625" style="213" customWidth="1"/>
    <col min="15848" max="15848" width="8.125" style="213" customWidth="1"/>
    <col min="15849" max="15849" width="7.625" style="213" customWidth="1"/>
    <col min="15850" max="15850" width="9" style="213" customWidth="1"/>
    <col min="15851" max="16096" width="9" style="213"/>
    <col min="16097" max="16097" width="20.125" style="213" customWidth="1"/>
    <col min="16098" max="16098" width="9.625" style="213" customWidth="1"/>
    <col min="16099" max="16099" width="8.625" style="213" customWidth="1"/>
    <col min="16100" max="16100" width="8.875" style="213" customWidth="1"/>
    <col min="16101" max="16103" width="7.625" style="213" customWidth="1"/>
    <col min="16104" max="16104" width="8.125" style="213" customWidth="1"/>
    <col min="16105" max="16105" width="7.625" style="213" customWidth="1"/>
    <col min="16106" max="16106" width="9" style="213" customWidth="1"/>
    <col min="16107" max="16384" width="9" style="213"/>
  </cols>
  <sheetData>
    <row r="1" ht="14.25" spans="1:1">
      <c r="A1" s="214" t="s">
        <v>586</v>
      </c>
    </row>
    <row r="2" ht="32.45" customHeight="1" spans="1:4">
      <c r="A2" s="215" t="s">
        <v>587</v>
      </c>
      <c r="B2" s="215"/>
      <c r="C2" s="215"/>
      <c r="D2" s="215"/>
    </row>
    <row r="3" ht="23.45" customHeight="1" spans="4:4">
      <c r="D3" s="216" t="s">
        <v>63</v>
      </c>
    </row>
    <row r="4" ht="27" spans="1:4">
      <c r="A4" s="217" t="s">
        <v>588</v>
      </c>
      <c r="B4" s="145" t="s">
        <v>65</v>
      </c>
      <c r="C4" s="17" t="s">
        <v>66</v>
      </c>
      <c r="D4" s="17" t="s">
        <v>67</v>
      </c>
    </row>
    <row r="5" ht="18" customHeight="1" spans="1:4">
      <c r="A5" s="217" t="s">
        <v>589</v>
      </c>
      <c r="B5" s="218">
        <f>SUM(B6:B20)</f>
        <v>388171</v>
      </c>
      <c r="C5" s="219">
        <v>368162</v>
      </c>
      <c r="D5" s="220">
        <f>+B5/C5</f>
        <v>1.0543</v>
      </c>
    </row>
    <row r="6" ht="18" customHeight="1" spans="1:4">
      <c r="A6" s="221" t="s">
        <v>590</v>
      </c>
      <c r="B6" s="222">
        <v>31126</v>
      </c>
      <c r="C6" s="223">
        <v>38395</v>
      </c>
      <c r="D6" s="224">
        <f t="shared" ref="D6:D20" si="0">+B6/C6</f>
        <v>0.8107</v>
      </c>
    </row>
    <row r="7" ht="18" customHeight="1" spans="1:4">
      <c r="A7" s="221" t="s">
        <v>591</v>
      </c>
      <c r="B7" s="222">
        <v>27089</v>
      </c>
      <c r="C7" s="223">
        <v>33475</v>
      </c>
      <c r="D7" s="224">
        <f t="shared" si="0"/>
        <v>0.8092</v>
      </c>
    </row>
    <row r="8" ht="18" customHeight="1" spans="1:4">
      <c r="A8" s="221" t="s">
        <v>592</v>
      </c>
      <c r="B8" s="222">
        <v>10540</v>
      </c>
      <c r="C8" s="223">
        <v>1391</v>
      </c>
      <c r="D8" s="224">
        <f t="shared" si="0"/>
        <v>7.5773</v>
      </c>
    </row>
    <row r="9" ht="18" customHeight="1" spans="1:4">
      <c r="A9" s="221" t="s">
        <v>593</v>
      </c>
      <c r="B9" s="222"/>
      <c r="C9" s="223"/>
      <c r="D9" s="224"/>
    </row>
    <row r="10" ht="18" customHeight="1" spans="1:4">
      <c r="A10" s="221" t="s">
        <v>594</v>
      </c>
      <c r="B10" s="222">
        <v>94155</v>
      </c>
      <c r="C10" s="223">
        <v>68071</v>
      </c>
      <c r="D10" s="224">
        <f t="shared" si="0"/>
        <v>1.3832</v>
      </c>
    </row>
    <row r="11" ht="18" customHeight="1" spans="1:4">
      <c r="A11" s="221" t="s">
        <v>595</v>
      </c>
      <c r="B11" s="222">
        <v>2118</v>
      </c>
      <c r="C11" s="223">
        <v>6020</v>
      </c>
      <c r="D11" s="224">
        <f t="shared" si="0"/>
        <v>0.3518</v>
      </c>
    </row>
    <row r="12" ht="18" customHeight="1" spans="1:4">
      <c r="A12" s="221" t="s">
        <v>596</v>
      </c>
      <c r="B12" s="222">
        <v>25020</v>
      </c>
      <c r="C12" s="223">
        <v>27480</v>
      </c>
      <c r="D12" s="224">
        <f t="shared" si="0"/>
        <v>0.9105</v>
      </c>
    </row>
    <row r="13" ht="18" customHeight="1" spans="1:4">
      <c r="A13" s="221" t="s">
        <v>597</v>
      </c>
      <c r="B13" s="222"/>
      <c r="C13" s="223"/>
      <c r="D13" s="224"/>
    </row>
    <row r="14" ht="18" customHeight="1" spans="1:4">
      <c r="A14" s="221" t="s">
        <v>598</v>
      </c>
      <c r="B14" s="222">
        <v>28092</v>
      </c>
      <c r="C14" s="223">
        <v>25560</v>
      </c>
      <c r="D14" s="224">
        <f t="shared" si="0"/>
        <v>1.0991</v>
      </c>
    </row>
    <row r="15" ht="18" customHeight="1" spans="1:4">
      <c r="A15" s="221" t="s">
        <v>599</v>
      </c>
      <c r="B15" s="222">
        <v>3650</v>
      </c>
      <c r="C15" s="223">
        <v>3605</v>
      </c>
      <c r="D15" s="224">
        <f t="shared" si="0"/>
        <v>1.0125</v>
      </c>
    </row>
    <row r="16" ht="18" customHeight="1" spans="1:4">
      <c r="A16" s="221" t="s">
        <v>600</v>
      </c>
      <c r="B16" s="222">
        <v>12877</v>
      </c>
      <c r="C16" s="223">
        <v>10017</v>
      </c>
      <c r="D16" s="224">
        <f t="shared" si="0"/>
        <v>1.2855</v>
      </c>
    </row>
    <row r="17" ht="18" customHeight="1" spans="1:4">
      <c r="A17" s="221" t="s">
        <v>601</v>
      </c>
      <c r="B17" s="222">
        <v>12371</v>
      </c>
      <c r="C17" s="223">
        <v>2400</v>
      </c>
      <c r="D17" s="224">
        <f t="shared" si="0"/>
        <v>5.1546</v>
      </c>
    </row>
    <row r="18" ht="18" customHeight="1" spans="1:4">
      <c r="A18" s="221" t="s">
        <v>602</v>
      </c>
      <c r="B18" s="222"/>
      <c r="C18" s="223"/>
      <c r="D18" s="224"/>
    </row>
    <row r="19" ht="18" customHeight="1" spans="1:4">
      <c r="A19" s="221" t="s">
        <v>603</v>
      </c>
      <c r="B19" s="222">
        <v>4000</v>
      </c>
      <c r="C19" s="223">
        <v>2400</v>
      </c>
      <c r="D19" s="224">
        <f t="shared" si="0"/>
        <v>1.6667</v>
      </c>
    </row>
    <row r="20" ht="18" customHeight="1" spans="1:4">
      <c r="A20" s="221" t="s">
        <v>604</v>
      </c>
      <c r="B20" s="222">
        <v>137133</v>
      </c>
      <c r="C20" s="223">
        <v>149348</v>
      </c>
      <c r="D20" s="224">
        <f t="shared" si="0"/>
        <v>0.9182</v>
      </c>
    </row>
    <row r="21" ht="22.15" customHeight="1"/>
    <row r="22" ht="22.15" customHeight="1"/>
    <row r="23" ht="22.15" customHeight="1"/>
    <row r="24" ht="22.15" customHeight="1"/>
    <row r="25" ht="22.15" customHeight="1"/>
  </sheetData>
  <mergeCells count="1">
    <mergeCell ref="A2:D2"/>
  </mergeCells>
  <pageMargins left="0.707638888888889" right="0.707638888888889" top="0.747916666666667" bottom="0.747916666666667" header="0.313888888888889" footer="0.313888888888889"/>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80"/>
  <sheetViews>
    <sheetView showZeros="0" workbookViewId="0">
      <selection activeCell="B28" sqref="B28"/>
    </sheetView>
  </sheetViews>
  <sheetFormatPr defaultColWidth="9" defaultRowHeight="11.25" outlineLevelCol="3"/>
  <cols>
    <col min="1" max="1" width="35.625" style="194" customWidth="1"/>
    <col min="2" max="2" width="11.875" style="195" customWidth="1"/>
    <col min="3" max="3" width="12.125" style="194" customWidth="1"/>
    <col min="4" max="4" width="18.75" style="194" customWidth="1"/>
    <col min="5" max="16384" width="9" style="194"/>
  </cols>
  <sheetData>
    <row r="1" ht="18.6" customHeight="1" spans="1:1">
      <c r="A1" s="196" t="s">
        <v>605</v>
      </c>
    </row>
    <row r="2" ht="27" customHeight="1" spans="1:4">
      <c r="A2" s="197" t="s">
        <v>606</v>
      </c>
      <c r="B2" s="198"/>
      <c r="C2" s="197"/>
      <c r="D2" s="197"/>
    </row>
    <row r="3" ht="12" spans="1:4">
      <c r="A3" s="199"/>
      <c r="D3" s="200" t="s">
        <v>63</v>
      </c>
    </row>
    <row r="4" ht="27" spans="1:4">
      <c r="A4" s="201" t="s">
        <v>588</v>
      </c>
      <c r="B4" s="202" t="s">
        <v>65</v>
      </c>
      <c r="C4" s="158" t="s">
        <v>66</v>
      </c>
      <c r="D4" s="17" t="s">
        <v>67</v>
      </c>
    </row>
    <row r="5" ht="13.5" spans="1:4">
      <c r="A5" s="201" t="s">
        <v>607</v>
      </c>
      <c r="B5" s="203">
        <f>+B6+B11+B22+B37+B41+B51+B73</f>
        <v>147375</v>
      </c>
      <c r="C5" s="204">
        <v>131776</v>
      </c>
      <c r="D5" s="205">
        <f>+B5/C5</f>
        <v>1.1184</v>
      </c>
    </row>
    <row r="6" s="193" customFormat="1" ht="13.5" spans="1:4">
      <c r="A6" s="206" t="s">
        <v>590</v>
      </c>
      <c r="B6" s="207">
        <f>SUM(B7:B10)</f>
        <v>28209</v>
      </c>
      <c r="C6" s="208">
        <v>38008</v>
      </c>
      <c r="D6" s="205">
        <f t="shared" ref="D6:D22" si="0">+B6/C6</f>
        <v>0.7422</v>
      </c>
    </row>
    <row r="7" ht="13.5" spans="1:4">
      <c r="A7" s="209" t="s">
        <v>608</v>
      </c>
      <c r="B7" s="210">
        <v>14224</v>
      </c>
      <c r="C7" s="211">
        <v>14436</v>
      </c>
      <c r="D7" s="212">
        <f t="shared" si="0"/>
        <v>0.9853</v>
      </c>
    </row>
    <row r="8" ht="13.5" spans="1:4">
      <c r="A8" s="209" t="s">
        <v>609</v>
      </c>
      <c r="B8" s="210">
        <v>5325</v>
      </c>
      <c r="C8" s="211">
        <v>4033</v>
      </c>
      <c r="D8" s="212">
        <f t="shared" si="0"/>
        <v>1.3204</v>
      </c>
    </row>
    <row r="9" ht="13.5" spans="1:4">
      <c r="A9" s="209" t="s">
        <v>610</v>
      </c>
      <c r="B9" s="210">
        <v>1611</v>
      </c>
      <c r="C9" s="211">
        <v>1537</v>
      </c>
      <c r="D9" s="212">
        <f t="shared" si="0"/>
        <v>1.0481</v>
      </c>
    </row>
    <row r="10" ht="13.5" spans="1:4">
      <c r="A10" s="209" t="s">
        <v>611</v>
      </c>
      <c r="B10" s="210">
        <v>7049</v>
      </c>
      <c r="C10" s="211">
        <v>18002</v>
      </c>
      <c r="D10" s="212">
        <f t="shared" si="0"/>
        <v>0.3916</v>
      </c>
    </row>
    <row r="11" s="193" customFormat="1" ht="13.5" spans="1:4">
      <c r="A11" s="206" t="s">
        <v>591</v>
      </c>
      <c r="B11" s="207">
        <f>SUM(B12:B21)</f>
        <v>15726</v>
      </c>
      <c r="C11" s="208">
        <v>19918</v>
      </c>
      <c r="D11" s="205">
        <f t="shared" si="0"/>
        <v>0.7895</v>
      </c>
    </row>
    <row r="12" ht="13.5" spans="1:4">
      <c r="A12" s="209" t="s">
        <v>612</v>
      </c>
      <c r="B12" s="210">
        <v>3039</v>
      </c>
      <c r="C12" s="211">
        <v>4987</v>
      </c>
      <c r="D12" s="212">
        <f t="shared" si="0"/>
        <v>0.6094</v>
      </c>
    </row>
    <row r="13" ht="13.5" spans="1:4">
      <c r="A13" s="209" t="s">
        <v>613</v>
      </c>
      <c r="B13" s="210">
        <v>228</v>
      </c>
      <c r="C13" s="211">
        <v>195</v>
      </c>
      <c r="D13" s="212">
        <f t="shared" si="0"/>
        <v>1.1692</v>
      </c>
    </row>
    <row r="14" ht="13.5" spans="1:4">
      <c r="A14" s="209" t="s">
        <v>614</v>
      </c>
      <c r="B14" s="210">
        <v>773</v>
      </c>
      <c r="C14" s="211">
        <v>447</v>
      </c>
      <c r="D14" s="212">
        <f t="shared" si="0"/>
        <v>1.7293</v>
      </c>
    </row>
    <row r="15" ht="13.5" spans="1:4">
      <c r="A15" s="209" t="s">
        <v>615</v>
      </c>
      <c r="B15" s="210">
        <v>260</v>
      </c>
      <c r="C15" s="211">
        <v>205</v>
      </c>
      <c r="D15" s="212">
        <f t="shared" si="0"/>
        <v>1.2683</v>
      </c>
    </row>
    <row r="16" ht="13.5" spans="1:4">
      <c r="A16" s="209" t="s">
        <v>616</v>
      </c>
      <c r="B16" s="210">
        <v>922</v>
      </c>
      <c r="C16" s="211">
        <v>591</v>
      </c>
      <c r="D16" s="212">
        <f t="shared" si="0"/>
        <v>1.5601</v>
      </c>
    </row>
    <row r="17" ht="13.5" spans="1:4">
      <c r="A17" s="209" t="s">
        <v>617</v>
      </c>
      <c r="B17" s="210">
        <v>419</v>
      </c>
      <c r="C17" s="211">
        <v>511</v>
      </c>
      <c r="D17" s="212">
        <f t="shared" si="0"/>
        <v>0.82</v>
      </c>
    </row>
    <row r="18" ht="13.5" spans="1:4">
      <c r="A18" s="209" t="s">
        <v>618</v>
      </c>
      <c r="B18" s="210">
        <v>53</v>
      </c>
      <c r="C18" s="211">
        <v>63</v>
      </c>
      <c r="D18" s="212">
        <f t="shared" si="0"/>
        <v>0.8413</v>
      </c>
    </row>
    <row r="19" ht="13.5" spans="1:4">
      <c r="A19" s="209" t="s">
        <v>619</v>
      </c>
      <c r="B19" s="210">
        <v>188</v>
      </c>
      <c r="C19" s="211">
        <v>357</v>
      </c>
      <c r="D19" s="212">
        <f t="shared" si="0"/>
        <v>0.5266</v>
      </c>
    </row>
    <row r="20" ht="13.5" spans="1:4">
      <c r="A20" s="209" t="s">
        <v>620</v>
      </c>
      <c r="B20" s="210">
        <v>590</v>
      </c>
      <c r="C20" s="211">
        <v>569</v>
      </c>
      <c r="D20" s="212">
        <f t="shared" si="0"/>
        <v>1.0369</v>
      </c>
    </row>
    <row r="21" ht="13.5" spans="1:4">
      <c r="A21" s="209" t="s">
        <v>621</v>
      </c>
      <c r="B21" s="210">
        <v>9254</v>
      </c>
      <c r="C21" s="211">
        <v>11993</v>
      </c>
      <c r="D21" s="212">
        <f t="shared" si="0"/>
        <v>0.7716</v>
      </c>
    </row>
    <row r="22" s="193" customFormat="1" ht="13.5" spans="1:4">
      <c r="A22" s="206" t="s">
        <v>592</v>
      </c>
      <c r="B22" s="207">
        <f>SUM(B23:B29)</f>
        <v>253</v>
      </c>
      <c r="C22" s="208">
        <v>182</v>
      </c>
      <c r="D22" s="205">
        <f t="shared" si="0"/>
        <v>1.3901</v>
      </c>
    </row>
    <row r="23" ht="13.5" spans="1:4">
      <c r="A23" s="209" t="s">
        <v>622</v>
      </c>
      <c r="B23" s="210"/>
      <c r="C23" s="211"/>
      <c r="D23" s="205"/>
    </row>
    <row r="24" ht="13.5" spans="1:4">
      <c r="A24" s="209" t="s">
        <v>623</v>
      </c>
      <c r="B24" s="210"/>
      <c r="C24" s="211"/>
      <c r="D24" s="205"/>
    </row>
    <row r="25" ht="13.5" spans="1:4">
      <c r="A25" s="209" t="s">
        <v>624</v>
      </c>
      <c r="B25" s="210"/>
      <c r="C25" s="211"/>
      <c r="D25" s="205"/>
    </row>
    <row r="26" ht="13.5" spans="1:4">
      <c r="A26" s="209" t="s">
        <v>625</v>
      </c>
      <c r="B26" s="210"/>
      <c r="C26" s="211"/>
      <c r="D26" s="205"/>
    </row>
    <row r="27" ht="13.5" spans="1:4">
      <c r="A27" s="209" t="s">
        <v>626</v>
      </c>
      <c r="B27" s="210">
        <v>237</v>
      </c>
      <c r="C27" s="211">
        <v>182</v>
      </c>
      <c r="D27" s="212">
        <f>+B27/C27</f>
        <v>1.3022</v>
      </c>
    </row>
    <row r="28" ht="13.5" spans="1:4">
      <c r="A28" s="209" t="s">
        <v>627</v>
      </c>
      <c r="B28" s="210"/>
      <c r="C28" s="211"/>
      <c r="D28" s="212"/>
    </row>
    <row r="29" ht="13.5" spans="1:4">
      <c r="A29" s="209" t="s">
        <v>628</v>
      </c>
      <c r="B29" s="210">
        <v>16</v>
      </c>
      <c r="C29" s="211"/>
      <c r="D29" s="212">
        <v>1</v>
      </c>
    </row>
    <row r="30" s="193" customFormat="1" ht="13.5" spans="1:4">
      <c r="A30" s="206" t="s">
        <v>593</v>
      </c>
      <c r="B30" s="207"/>
      <c r="C30" s="208">
        <v>0</v>
      </c>
      <c r="D30" s="205"/>
    </row>
    <row r="31" ht="13.5" spans="1:4">
      <c r="A31" s="209" t="s">
        <v>622</v>
      </c>
      <c r="B31" s="210"/>
      <c r="C31" s="211"/>
      <c r="D31" s="205"/>
    </row>
    <row r="32" ht="13.5" spans="1:4">
      <c r="A32" s="209" t="s">
        <v>623</v>
      </c>
      <c r="B32" s="210"/>
      <c r="C32" s="211"/>
      <c r="D32" s="205"/>
    </row>
    <row r="33" ht="13.5" spans="1:4">
      <c r="A33" s="209" t="s">
        <v>624</v>
      </c>
      <c r="B33" s="210"/>
      <c r="C33" s="211"/>
      <c r="D33" s="205"/>
    </row>
    <row r="34" ht="13.5" spans="1:4">
      <c r="A34" s="209" t="s">
        <v>626</v>
      </c>
      <c r="B34" s="210"/>
      <c r="C34" s="211"/>
      <c r="D34" s="205"/>
    </row>
    <row r="35" ht="13.5" spans="1:4">
      <c r="A35" s="209" t="s">
        <v>627</v>
      </c>
      <c r="B35" s="210"/>
      <c r="C35" s="211"/>
      <c r="D35" s="205"/>
    </row>
    <row r="36" ht="13.5" spans="1:4">
      <c r="A36" s="209" t="s">
        <v>628</v>
      </c>
      <c r="B36" s="210"/>
      <c r="C36" s="211"/>
      <c r="D36" s="205"/>
    </row>
    <row r="37" s="193" customFormat="1" ht="13.5" spans="1:4">
      <c r="A37" s="206" t="s">
        <v>594</v>
      </c>
      <c r="B37" s="207">
        <f>+B38+B39</f>
        <v>90742</v>
      </c>
      <c r="C37" s="208">
        <v>63607</v>
      </c>
      <c r="D37" s="205">
        <f>+B37/C37</f>
        <v>1.4266</v>
      </c>
    </row>
    <row r="38" ht="13.5" spans="1:4">
      <c r="A38" s="209" t="s">
        <v>629</v>
      </c>
      <c r="B38" s="210">
        <v>76160</v>
      </c>
      <c r="C38" s="211">
        <v>61271</v>
      </c>
      <c r="D38" s="212">
        <f>+B38/C38</f>
        <v>1.243</v>
      </c>
    </row>
    <row r="39" ht="13.5" spans="1:4">
      <c r="A39" s="209" t="s">
        <v>630</v>
      </c>
      <c r="B39" s="210">
        <v>14582</v>
      </c>
      <c r="C39" s="211">
        <v>2336</v>
      </c>
      <c r="D39" s="212">
        <f>+B39/C39</f>
        <v>6.2423</v>
      </c>
    </row>
    <row r="40" ht="13.5" spans="1:4">
      <c r="A40" s="209" t="s">
        <v>631</v>
      </c>
      <c r="B40" s="210"/>
      <c r="C40" s="211"/>
      <c r="D40" s="205"/>
    </row>
    <row r="41" s="193" customFormat="1" ht="13.5" spans="1:4">
      <c r="A41" s="206" t="s">
        <v>595</v>
      </c>
      <c r="B41" s="207">
        <f>+B42</f>
        <v>1052</v>
      </c>
      <c r="C41" s="208">
        <v>353</v>
      </c>
      <c r="D41" s="205">
        <f>+B41/C41</f>
        <v>2.9802</v>
      </c>
    </row>
    <row r="42" ht="13.5" spans="1:4">
      <c r="A42" s="209" t="s">
        <v>632</v>
      </c>
      <c r="B42" s="210">
        <v>1052</v>
      </c>
      <c r="C42" s="211">
        <v>353</v>
      </c>
      <c r="D42" s="212">
        <f>+B42/C42</f>
        <v>2.9802</v>
      </c>
    </row>
    <row r="43" ht="13.5" spans="1:4">
      <c r="A43" s="209" t="s">
        <v>633</v>
      </c>
      <c r="B43" s="210"/>
      <c r="C43" s="211"/>
      <c r="D43" s="205"/>
    </row>
    <row r="44" s="193" customFormat="1" ht="13.5" spans="1:4">
      <c r="A44" s="206" t="s">
        <v>596</v>
      </c>
      <c r="B44" s="207"/>
      <c r="C44" s="208">
        <v>0</v>
      </c>
      <c r="D44" s="205"/>
    </row>
    <row r="45" ht="13.5" spans="1:4">
      <c r="A45" s="209" t="s">
        <v>634</v>
      </c>
      <c r="B45" s="210"/>
      <c r="C45" s="211"/>
      <c r="D45" s="205"/>
    </row>
    <row r="46" ht="13.5" spans="1:4">
      <c r="A46" s="209" t="s">
        <v>635</v>
      </c>
      <c r="B46" s="210"/>
      <c r="C46" s="211"/>
      <c r="D46" s="205"/>
    </row>
    <row r="47" ht="13.5" spans="1:4">
      <c r="A47" s="209" t="s">
        <v>636</v>
      </c>
      <c r="B47" s="210"/>
      <c r="C47" s="211"/>
      <c r="D47" s="205"/>
    </row>
    <row r="48" s="193" customFormat="1" ht="13.5" spans="1:4">
      <c r="A48" s="206" t="s">
        <v>597</v>
      </c>
      <c r="B48" s="207"/>
      <c r="C48" s="208">
        <v>0</v>
      </c>
      <c r="D48" s="205"/>
    </row>
    <row r="49" ht="13.5" spans="1:4">
      <c r="A49" s="209" t="s">
        <v>637</v>
      </c>
      <c r="B49" s="210"/>
      <c r="C49" s="211"/>
      <c r="D49" s="205"/>
    </row>
    <row r="50" ht="13.5" spans="1:4">
      <c r="A50" s="209" t="s">
        <v>638</v>
      </c>
      <c r="B50" s="210"/>
      <c r="C50" s="211"/>
      <c r="D50" s="205"/>
    </row>
    <row r="51" s="193" customFormat="1" ht="13.5" spans="1:4">
      <c r="A51" s="206" t="s">
        <v>598</v>
      </c>
      <c r="B51" s="207">
        <f>SUM(B52:B56)</f>
        <v>7393</v>
      </c>
      <c r="C51" s="208">
        <v>7308</v>
      </c>
      <c r="D51" s="205">
        <f>+B51/C51</f>
        <v>1.0116</v>
      </c>
    </row>
    <row r="52" ht="13.5" spans="1:4">
      <c r="A52" s="209" t="s">
        <v>639</v>
      </c>
      <c r="B52" s="210">
        <v>4850</v>
      </c>
      <c r="C52" s="211">
        <v>4567</v>
      </c>
      <c r="D52" s="212">
        <f>+B52/C52</f>
        <v>1.062</v>
      </c>
    </row>
    <row r="53" ht="13.5" spans="1:4">
      <c r="A53" s="209" t="s">
        <v>640</v>
      </c>
      <c r="B53" s="210"/>
      <c r="C53" s="211">
        <v>231</v>
      </c>
      <c r="D53" s="205">
        <f>+B53/C53</f>
        <v>0</v>
      </c>
    </row>
    <row r="54" ht="13.5" spans="1:4">
      <c r="A54" s="209" t="s">
        <v>641</v>
      </c>
      <c r="B54" s="210"/>
      <c r="C54" s="211"/>
      <c r="D54" s="205"/>
    </row>
    <row r="55" ht="13.5" spans="1:4">
      <c r="A55" s="209" t="s">
        <v>642</v>
      </c>
      <c r="B55" s="210">
        <v>1090</v>
      </c>
      <c r="C55" s="211">
        <v>920</v>
      </c>
      <c r="D55" s="212">
        <f>+B55/C55</f>
        <v>1.1848</v>
      </c>
    </row>
    <row r="56" ht="13.5" spans="1:4">
      <c r="A56" s="209" t="s">
        <v>643</v>
      </c>
      <c r="B56" s="210">
        <v>1453</v>
      </c>
      <c r="C56" s="211">
        <v>1590</v>
      </c>
      <c r="D56" s="212">
        <f>+B56/C56</f>
        <v>0.9138</v>
      </c>
    </row>
    <row r="57" s="193" customFormat="1" ht="13.5" spans="1:4">
      <c r="A57" s="206" t="s">
        <v>599</v>
      </c>
      <c r="B57" s="207"/>
      <c r="C57" s="208">
        <v>0</v>
      </c>
      <c r="D57" s="205"/>
    </row>
    <row r="58" ht="13.5" spans="1:4">
      <c r="A58" s="209" t="s">
        <v>644</v>
      </c>
      <c r="B58" s="210"/>
      <c r="C58" s="211"/>
      <c r="D58" s="205"/>
    </row>
    <row r="59" ht="13.5" spans="1:4">
      <c r="A59" s="209" t="s">
        <v>645</v>
      </c>
      <c r="B59" s="210"/>
      <c r="C59" s="211"/>
      <c r="D59" s="205"/>
    </row>
    <row r="60" s="193" customFormat="1" ht="13.5" spans="1:4">
      <c r="A60" s="206" t="s">
        <v>600</v>
      </c>
      <c r="B60" s="207"/>
      <c r="C60" s="208">
        <v>0</v>
      </c>
      <c r="D60" s="205"/>
    </row>
    <row r="61" ht="13.5" spans="1:4">
      <c r="A61" s="209" t="s">
        <v>646</v>
      </c>
      <c r="B61" s="210"/>
      <c r="C61" s="211"/>
      <c r="D61" s="205"/>
    </row>
    <row r="62" ht="13.5" spans="1:4">
      <c r="A62" s="209" t="s">
        <v>647</v>
      </c>
      <c r="B62" s="210"/>
      <c r="C62" s="211"/>
      <c r="D62" s="205"/>
    </row>
    <row r="63" ht="13.5" spans="1:4">
      <c r="A63" s="209" t="s">
        <v>648</v>
      </c>
      <c r="B63" s="210"/>
      <c r="C63" s="211"/>
      <c r="D63" s="205"/>
    </row>
    <row r="64" ht="13.5" spans="1:4">
      <c r="A64" s="209" t="s">
        <v>649</v>
      </c>
      <c r="B64" s="210"/>
      <c r="C64" s="211"/>
      <c r="D64" s="205"/>
    </row>
    <row r="65" s="193" customFormat="1" ht="13.5" spans="1:4">
      <c r="A65" s="206" t="s">
        <v>601</v>
      </c>
      <c r="B65" s="207"/>
      <c r="C65" s="208">
        <v>0</v>
      </c>
      <c r="D65" s="205"/>
    </row>
    <row r="66" ht="13.5" spans="1:4">
      <c r="A66" s="209" t="s">
        <v>650</v>
      </c>
      <c r="B66" s="210"/>
      <c r="C66" s="211"/>
      <c r="D66" s="205"/>
    </row>
    <row r="67" ht="13.5" spans="1:4">
      <c r="A67" s="209" t="s">
        <v>651</v>
      </c>
      <c r="B67" s="210"/>
      <c r="C67" s="211"/>
      <c r="D67" s="205"/>
    </row>
    <row r="68" s="193" customFormat="1" ht="13.5" spans="1:4">
      <c r="A68" s="206" t="s">
        <v>602</v>
      </c>
      <c r="B68" s="207"/>
      <c r="C68" s="208">
        <v>0</v>
      </c>
      <c r="D68" s="205"/>
    </row>
    <row r="69" ht="13.5" spans="1:4">
      <c r="A69" s="209" t="s">
        <v>652</v>
      </c>
      <c r="B69" s="210"/>
      <c r="C69" s="211"/>
      <c r="D69" s="205"/>
    </row>
    <row r="70" ht="13.5" spans="1:4">
      <c r="A70" s="209" t="s">
        <v>653</v>
      </c>
      <c r="B70" s="210"/>
      <c r="C70" s="211"/>
      <c r="D70" s="205"/>
    </row>
    <row r="71" ht="13.5" spans="1:4">
      <c r="A71" s="209" t="s">
        <v>654</v>
      </c>
      <c r="B71" s="210"/>
      <c r="C71" s="211"/>
      <c r="D71" s="205"/>
    </row>
    <row r="72" ht="13.5" spans="1:4">
      <c r="A72" s="209" t="s">
        <v>655</v>
      </c>
      <c r="B72" s="210"/>
      <c r="C72" s="211"/>
      <c r="D72" s="205"/>
    </row>
    <row r="73" s="193" customFormat="1" ht="13.5" spans="1:4">
      <c r="A73" s="206" t="s">
        <v>603</v>
      </c>
      <c r="B73" s="207">
        <v>4000</v>
      </c>
      <c r="C73" s="208">
        <v>2400</v>
      </c>
      <c r="D73" s="205">
        <f>+B73/C73</f>
        <v>1.6667</v>
      </c>
    </row>
    <row r="74" ht="13.5" spans="1:4">
      <c r="A74" s="209" t="s">
        <v>568</v>
      </c>
      <c r="B74" s="210">
        <v>4000</v>
      </c>
      <c r="C74" s="211">
        <v>2400</v>
      </c>
      <c r="D74" s="212">
        <f>+B74/C74</f>
        <v>1.6667</v>
      </c>
    </row>
    <row r="75" ht="13.5" spans="1:4">
      <c r="A75" s="209" t="s">
        <v>656</v>
      </c>
      <c r="B75" s="210"/>
      <c r="C75" s="211"/>
      <c r="D75" s="205"/>
    </row>
    <row r="76" s="193" customFormat="1" ht="13.5" spans="1:4">
      <c r="A76" s="206" t="s">
        <v>604</v>
      </c>
      <c r="B76" s="207"/>
      <c r="C76" s="208">
        <v>0</v>
      </c>
      <c r="D76" s="205"/>
    </row>
    <row r="77" ht="13.5" spans="1:4">
      <c r="A77" s="209" t="s">
        <v>657</v>
      </c>
      <c r="B77" s="210"/>
      <c r="C77" s="211"/>
      <c r="D77" s="205"/>
    </row>
    <row r="78" ht="13.5" spans="1:4">
      <c r="A78" s="209" t="s">
        <v>658</v>
      </c>
      <c r="B78" s="210"/>
      <c r="C78" s="211"/>
      <c r="D78" s="205"/>
    </row>
    <row r="79" ht="13.5" spans="1:4">
      <c r="A79" s="209" t="s">
        <v>659</v>
      </c>
      <c r="B79" s="210"/>
      <c r="C79" s="211"/>
      <c r="D79" s="205"/>
    </row>
    <row r="80" ht="13.5" spans="1:4">
      <c r="A80" s="209" t="s">
        <v>571</v>
      </c>
      <c r="B80" s="210"/>
      <c r="C80" s="211"/>
      <c r="D80" s="205"/>
    </row>
  </sheetData>
  <mergeCells count="1">
    <mergeCell ref="A2:D2"/>
  </mergeCells>
  <pageMargins left="0.707638888888889" right="0.707638888888889" top="0.747916666666667" bottom="0.747916666666667" header="0.313888888888889" footer="0.313888888888889"/>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45"/>
  <sheetViews>
    <sheetView showZeros="0" workbookViewId="0">
      <selection activeCell="B28" sqref="B28"/>
    </sheetView>
  </sheetViews>
  <sheetFormatPr defaultColWidth="9" defaultRowHeight="14.25" outlineLevelCol="1"/>
  <cols>
    <col min="1" max="1" width="54.7" customWidth="1"/>
    <col min="2" max="2" width="18.1" customWidth="1"/>
  </cols>
  <sheetData>
    <row r="1" spans="1:1">
      <c r="A1" s="12" t="s">
        <v>660</v>
      </c>
    </row>
    <row r="2" ht="46" customHeight="1" spans="1:2">
      <c r="A2" s="183" t="s">
        <v>661</v>
      </c>
      <c r="B2" s="183"/>
    </row>
    <row r="3" spans="1:2">
      <c r="A3" s="184"/>
      <c r="B3" s="96" t="s">
        <v>662</v>
      </c>
    </row>
    <row r="4" spans="1:2">
      <c r="A4" s="185" t="s">
        <v>663</v>
      </c>
      <c r="B4" s="112" t="s">
        <v>664</v>
      </c>
    </row>
    <row r="5" spans="1:2">
      <c r="A5" s="186" t="s">
        <v>665</v>
      </c>
      <c r="B5" s="187">
        <v>0</v>
      </c>
    </row>
    <row r="6" spans="1:2">
      <c r="A6" s="188" t="s">
        <v>666</v>
      </c>
      <c r="B6" s="189"/>
    </row>
    <row r="7" spans="1:2">
      <c r="A7" s="188" t="s">
        <v>667</v>
      </c>
      <c r="B7" s="189"/>
    </row>
    <row r="8" spans="1:2">
      <c r="A8" s="188" t="s">
        <v>668</v>
      </c>
      <c r="B8" s="189"/>
    </row>
    <row r="9" spans="1:2">
      <c r="A9" s="186" t="s">
        <v>669</v>
      </c>
      <c r="B9" s="187">
        <f>SUM(B10:B23)</f>
        <v>14495</v>
      </c>
    </row>
    <row r="10" spans="1:2">
      <c r="A10" s="188" t="s">
        <v>670</v>
      </c>
      <c r="B10" s="190">
        <v>1862</v>
      </c>
    </row>
    <row r="11" spans="1:2">
      <c r="A11" s="188" t="s">
        <v>671</v>
      </c>
      <c r="B11" s="190">
        <v>3031</v>
      </c>
    </row>
    <row r="12" spans="1:2">
      <c r="A12" s="188" t="s">
        <v>672</v>
      </c>
      <c r="B12" s="190"/>
    </row>
    <row r="13" spans="1:2">
      <c r="A13" s="188" t="s">
        <v>673</v>
      </c>
      <c r="B13" s="190">
        <v>3080</v>
      </c>
    </row>
    <row r="14" spans="1:2">
      <c r="A14" s="188" t="s">
        <v>674</v>
      </c>
      <c r="B14" s="190">
        <v>500</v>
      </c>
    </row>
    <row r="15" spans="1:2">
      <c r="A15" s="188" t="s">
        <v>675</v>
      </c>
      <c r="B15" s="190"/>
    </row>
    <row r="16" spans="1:2">
      <c r="A16" s="188" t="s">
        <v>676</v>
      </c>
      <c r="B16" s="190"/>
    </row>
    <row r="17" spans="1:2">
      <c r="A17" s="188" t="s">
        <v>677</v>
      </c>
      <c r="B17" s="190"/>
    </row>
    <row r="18" spans="1:2">
      <c r="A18" s="188" t="s">
        <v>678</v>
      </c>
      <c r="B18" s="190"/>
    </row>
    <row r="19" spans="1:2">
      <c r="A19" s="191" t="s">
        <v>679</v>
      </c>
      <c r="B19" s="190"/>
    </row>
    <row r="20" spans="1:2">
      <c r="A20" s="188" t="s">
        <v>680</v>
      </c>
      <c r="B20" s="190">
        <v>6022</v>
      </c>
    </row>
    <row r="21" spans="1:2">
      <c r="A21" s="188" t="s">
        <v>681</v>
      </c>
      <c r="B21" s="189"/>
    </row>
    <row r="22" spans="1:2">
      <c r="A22" s="188" t="s">
        <v>682</v>
      </c>
      <c r="B22" s="189"/>
    </row>
    <row r="23" spans="1:2">
      <c r="A23" s="188" t="s">
        <v>683</v>
      </c>
      <c r="B23" s="189"/>
    </row>
    <row r="24" spans="1:2">
      <c r="A24" s="188" t="s">
        <v>684</v>
      </c>
      <c r="B24" s="189"/>
    </row>
    <row r="25" spans="1:2">
      <c r="A25" s="186" t="s">
        <v>685</v>
      </c>
      <c r="B25" s="187">
        <v>0</v>
      </c>
    </row>
    <row r="26" spans="1:2">
      <c r="A26" s="188" t="s">
        <v>686</v>
      </c>
      <c r="B26" s="190"/>
    </row>
    <row r="27" spans="1:2">
      <c r="A27" s="188" t="s">
        <v>687</v>
      </c>
      <c r="B27" s="190"/>
    </row>
    <row r="28" spans="1:2">
      <c r="A28" s="188" t="s">
        <v>688</v>
      </c>
      <c r="B28" s="190"/>
    </row>
    <row r="29" spans="1:2">
      <c r="A29" s="188" t="s">
        <v>689</v>
      </c>
      <c r="B29" s="190"/>
    </row>
    <row r="30" spans="1:2">
      <c r="A30" s="188" t="s">
        <v>690</v>
      </c>
      <c r="B30" s="190"/>
    </row>
    <row r="31" spans="1:2">
      <c r="A31" s="188" t="s">
        <v>691</v>
      </c>
      <c r="B31" s="190"/>
    </row>
    <row r="32" spans="1:2">
      <c r="A32" s="188" t="s">
        <v>692</v>
      </c>
      <c r="B32" s="190"/>
    </row>
    <row r="33" spans="1:2">
      <c r="A33" s="188" t="s">
        <v>693</v>
      </c>
      <c r="B33" s="190"/>
    </row>
    <row r="34" spans="1:2">
      <c r="A34" s="188" t="s">
        <v>694</v>
      </c>
      <c r="B34" s="190"/>
    </row>
    <row r="35" spans="1:2">
      <c r="A35" s="188" t="s">
        <v>695</v>
      </c>
      <c r="B35" s="190"/>
    </row>
    <row r="36" spans="1:2">
      <c r="A36" s="188" t="s">
        <v>696</v>
      </c>
      <c r="B36" s="190"/>
    </row>
    <row r="37" spans="1:2">
      <c r="A37" s="188" t="s">
        <v>697</v>
      </c>
      <c r="B37" s="190"/>
    </row>
    <row r="38" spans="1:2">
      <c r="A38" s="188" t="s">
        <v>698</v>
      </c>
      <c r="B38" s="190"/>
    </row>
    <row r="39" spans="1:2">
      <c r="A39" s="188" t="s">
        <v>699</v>
      </c>
      <c r="B39" s="190"/>
    </row>
    <row r="40" spans="1:2">
      <c r="A40" s="188" t="s">
        <v>700</v>
      </c>
      <c r="B40" s="190"/>
    </row>
    <row r="41" spans="1:2">
      <c r="A41" s="188" t="s">
        <v>701</v>
      </c>
      <c r="B41" s="190"/>
    </row>
    <row r="42" spans="1:2">
      <c r="A42" s="188" t="s">
        <v>702</v>
      </c>
      <c r="B42" s="190"/>
    </row>
    <row r="43" spans="1:2">
      <c r="A43" s="188" t="s">
        <v>703</v>
      </c>
      <c r="B43" s="190"/>
    </row>
    <row r="44" spans="1:2">
      <c r="A44" s="188" t="s">
        <v>704</v>
      </c>
      <c r="B44" s="190"/>
    </row>
    <row r="45" ht="52" customHeight="1" spans="1:2">
      <c r="A45" s="192" t="s">
        <v>705</v>
      </c>
      <c r="B45" s="192"/>
    </row>
  </sheetData>
  <mergeCells count="2">
    <mergeCell ref="A2:B2"/>
    <mergeCell ref="A45:B45"/>
  </mergeCells>
  <printOptions horizontalCentered="1"/>
  <pageMargins left="0.707638888888889" right="0.707638888888889" top="0.747916666666667" bottom="0.747916666666667" header="0.313888888888889" footer="0.313888888888889"/>
  <pageSetup paperSize="9" fitToHeight="0" orientation="portrait"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5"/>
  <sheetViews>
    <sheetView showZeros="0" workbookViewId="0">
      <selection activeCell="B28" sqref="B28"/>
    </sheetView>
  </sheetViews>
  <sheetFormatPr defaultColWidth="9" defaultRowHeight="14.25"/>
  <cols>
    <col min="1" max="1" width="19.875" style="171" customWidth="1"/>
    <col min="2" max="2" width="17.25" style="171" customWidth="1"/>
    <col min="3" max="3" width="14.125" style="171" customWidth="1"/>
    <col min="4" max="4" width="17.375" style="171" customWidth="1"/>
    <col min="5" max="5" width="15" style="171" customWidth="1"/>
    <col min="6" max="16384" width="9" style="171"/>
  </cols>
  <sheetData>
    <row r="1" s="12" customFormat="1" spans="1:16384">
      <c r="A1" s="12" t="s">
        <v>706</v>
      </c>
      <c r="XEW1" s="171"/>
      <c r="XEX1" s="171"/>
      <c r="XEY1" s="171"/>
      <c r="XEZ1" s="171"/>
      <c r="XFA1" s="171"/>
      <c r="XFB1" s="171"/>
      <c r="XFC1" s="171"/>
      <c r="XFD1" s="171"/>
    </row>
    <row r="2" ht="36" customHeight="1" spans="1:5">
      <c r="A2" s="172" t="s">
        <v>707</v>
      </c>
      <c r="B2" s="172"/>
      <c r="C2" s="172"/>
      <c r="D2" s="172"/>
      <c r="E2" s="172"/>
    </row>
    <row r="3" ht="21" customHeight="1" spans="1:5">
      <c r="A3" s="173"/>
      <c r="B3" s="173"/>
      <c r="C3" s="173"/>
      <c r="D3" s="173"/>
      <c r="E3" s="174" t="s">
        <v>63</v>
      </c>
    </row>
    <row r="4" ht="24" customHeight="1" spans="1:5">
      <c r="A4" s="175" t="s">
        <v>708</v>
      </c>
      <c r="B4" s="175" t="s">
        <v>709</v>
      </c>
      <c r="C4" s="175" t="s">
        <v>710</v>
      </c>
      <c r="D4" s="175" t="s">
        <v>711</v>
      </c>
      <c r="E4" s="175" t="s">
        <v>712</v>
      </c>
    </row>
    <row r="5" ht="15" customHeight="1" spans="1:5">
      <c r="A5" s="176" t="s">
        <v>713</v>
      </c>
      <c r="B5" s="177">
        <f>+C5+D5+E5</f>
        <v>1179</v>
      </c>
      <c r="C5" s="177"/>
      <c r="D5" s="177">
        <v>1179</v>
      </c>
      <c r="E5" s="178"/>
    </row>
    <row r="6" ht="15" customHeight="1" spans="1:5">
      <c r="A6" s="176" t="s">
        <v>714</v>
      </c>
      <c r="B6" s="177">
        <f t="shared" ref="B6:B24" si="0">+C6+D6+E6</f>
        <v>1347</v>
      </c>
      <c r="C6" s="177"/>
      <c r="D6" s="177">
        <v>1347</v>
      </c>
      <c r="E6" s="178"/>
    </row>
    <row r="7" ht="15" customHeight="1" spans="1:5">
      <c r="A7" s="176" t="s">
        <v>715</v>
      </c>
      <c r="B7" s="177">
        <f t="shared" si="0"/>
        <v>750</v>
      </c>
      <c r="C7" s="177"/>
      <c r="D7" s="177">
        <v>750</v>
      </c>
      <c r="E7" s="178"/>
    </row>
    <row r="8" ht="15" customHeight="1" spans="1:5">
      <c r="A8" s="176" t="s">
        <v>716</v>
      </c>
      <c r="B8" s="177">
        <f t="shared" si="0"/>
        <v>333</v>
      </c>
      <c r="C8" s="177"/>
      <c r="D8" s="177">
        <v>333</v>
      </c>
      <c r="E8" s="178"/>
    </row>
    <row r="9" ht="15" customHeight="1" spans="1:5">
      <c r="A9" s="176" t="s">
        <v>717</v>
      </c>
      <c r="B9" s="177">
        <f t="shared" si="0"/>
        <v>420</v>
      </c>
      <c r="C9" s="177"/>
      <c r="D9" s="177">
        <v>420</v>
      </c>
      <c r="E9" s="178"/>
    </row>
    <row r="10" ht="15" customHeight="1" spans="1:5">
      <c r="A10" s="176" t="s">
        <v>718</v>
      </c>
      <c r="B10" s="177">
        <f t="shared" si="0"/>
        <v>867</v>
      </c>
      <c r="C10" s="177"/>
      <c r="D10" s="177">
        <v>867</v>
      </c>
      <c r="E10" s="178"/>
    </row>
    <row r="11" ht="15" customHeight="1" spans="1:5">
      <c r="A11" s="176" t="s">
        <v>719</v>
      </c>
      <c r="B11" s="177">
        <f t="shared" si="0"/>
        <v>718</v>
      </c>
      <c r="C11" s="177"/>
      <c r="D11" s="177">
        <v>718</v>
      </c>
      <c r="E11" s="178"/>
    </row>
    <row r="12" ht="15" customHeight="1" spans="1:5">
      <c r="A12" s="176" t="s">
        <v>720</v>
      </c>
      <c r="B12" s="177">
        <f t="shared" si="0"/>
        <v>854</v>
      </c>
      <c r="C12" s="177"/>
      <c r="D12" s="177">
        <v>854</v>
      </c>
      <c r="E12" s="178"/>
    </row>
    <row r="13" ht="15" customHeight="1" spans="1:5">
      <c r="A13" s="176" t="s">
        <v>721</v>
      </c>
      <c r="B13" s="177">
        <f t="shared" si="0"/>
        <v>822</v>
      </c>
      <c r="C13" s="177"/>
      <c r="D13" s="177">
        <v>822</v>
      </c>
      <c r="E13" s="178"/>
    </row>
    <row r="14" ht="15" customHeight="1" spans="1:5">
      <c r="A14" s="176" t="s">
        <v>722</v>
      </c>
      <c r="B14" s="177">
        <f t="shared" si="0"/>
        <v>1373</v>
      </c>
      <c r="C14" s="177"/>
      <c r="D14" s="177">
        <v>1373</v>
      </c>
      <c r="E14" s="178"/>
    </row>
    <row r="15" ht="15" customHeight="1" spans="1:5">
      <c r="A15" s="176" t="s">
        <v>723</v>
      </c>
      <c r="B15" s="177">
        <f t="shared" si="0"/>
        <v>472</v>
      </c>
      <c r="C15" s="177"/>
      <c r="D15" s="177">
        <v>472</v>
      </c>
      <c r="E15" s="178"/>
    </row>
    <row r="16" ht="15" customHeight="1" spans="1:5">
      <c r="A16" s="176" t="s">
        <v>724</v>
      </c>
      <c r="B16" s="177">
        <f t="shared" si="0"/>
        <v>889</v>
      </c>
      <c r="C16" s="177"/>
      <c r="D16" s="177">
        <v>889</v>
      </c>
      <c r="E16" s="178"/>
    </row>
    <row r="17" ht="15" customHeight="1" spans="1:5">
      <c r="A17" s="176" t="s">
        <v>725</v>
      </c>
      <c r="B17" s="177">
        <f t="shared" si="0"/>
        <v>664</v>
      </c>
      <c r="C17" s="177"/>
      <c r="D17" s="177">
        <v>664</v>
      </c>
      <c r="E17" s="178"/>
    </row>
    <row r="18" ht="15" customHeight="1" spans="1:5">
      <c r="A18" s="176" t="s">
        <v>726</v>
      </c>
      <c r="B18" s="177">
        <f t="shared" si="0"/>
        <v>464</v>
      </c>
      <c r="C18" s="177"/>
      <c r="D18" s="177">
        <v>464</v>
      </c>
      <c r="E18" s="178"/>
    </row>
    <row r="19" ht="15" customHeight="1" spans="1:5">
      <c r="A19" s="176" t="s">
        <v>727</v>
      </c>
      <c r="B19" s="177">
        <f t="shared" si="0"/>
        <v>409</v>
      </c>
      <c r="C19" s="177"/>
      <c r="D19" s="177">
        <v>409</v>
      </c>
      <c r="E19" s="178"/>
    </row>
    <row r="20" ht="15" customHeight="1" spans="1:5">
      <c r="A20" s="176" t="s">
        <v>728</v>
      </c>
      <c r="B20" s="177">
        <f t="shared" si="0"/>
        <v>1271</v>
      </c>
      <c r="C20" s="177"/>
      <c r="D20" s="177">
        <v>1271</v>
      </c>
      <c r="E20" s="178"/>
    </row>
    <row r="21" ht="15" customHeight="1" spans="1:5">
      <c r="A21" s="176" t="s">
        <v>729</v>
      </c>
      <c r="B21" s="177">
        <f t="shared" si="0"/>
        <v>708</v>
      </c>
      <c r="C21" s="177"/>
      <c r="D21" s="177">
        <v>708</v>
      </c>
      <c r="E21" s="178"/>
    </row>
    <row r="22" ht="15" customHeight="1" spans="1:5">
      <c r="A22" s="176" t="s">
        <v>730</v>
      </c>
      <c r="B22" s="177">
        <f t="shared" si="0"/>
        <v>455</v>
      </c>
      <c r="C22" s="177"/>
      <c r="D22" s="177">
        <v>455</v>
      </c>
      <c r="E22" s="178"/>
    </row>
    <row r="23" ht="15" customHeight="1" spans="1:5">
      <c r="A23" s="176" t="s">
        <v>731</v>
      </c>
      <c r="B23" s="177">
        <f t="shared" si="0"/>
        <v>500</v>
      </c>
      <c r="C23" s="177"/>
      <c r="D23" s="177">
        <f>400+100</f>
        <v>500</v>
      </c>
      <c r="E23" s="178"/>
    </row>
    <row r="24" ht="15" customHeight="1" spans="1:5">
      <c r="A24" s="175" t="s">
        <v>607</v>
      </c>
      <c r="B24" s="179">
        <f t="shared" si="0"/>
        <v>14495</v>
      </c>
      <c r="C24" s="179"/>
      <c r="D24" s="179">
        <f>SUM(D5:D23)</f>
        <v>14495</v>
      </c>
      <c r="E24" s="180"/>
    </row>
    <row r="25" spans="1:5">
      <c r="A25" s="181"/>
      <c r="B25" s="181"/>
      <c r="C25" s="182"/>
      <c r="D25" s="182"/>
      <c r="E25" s="182"/>
    </row>
  </sheetData>
  <mergeCells count="2">
    <mergeCell ref="A2:E2"/>
    <mergeCell ref="A25:E25"/>
  </mergeCells>
  <printOptions horizontalCentered="1"/>
  <pageMargins left="0.511805555555556" right="0.590277777777778" top="0.747916666666667" bottom="0.747916666666667" header="0.313888888888889" footer="0.313888888888889"/>
  <pageSetup paperSize="9" firstPageNumber="25" orientation="portrait" useFirstPageNumber="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28</vt:i4>
      </vt:variant>
    </vt:vector>
  </HeadingPairs>
  <TitlesOfParts>
    <vt:vector size="28" baseType="lpstr">
      <vt:lpstr>封面</vt:lpstr>
      <vt:lpstr>附表1-1</vt:lpstr>
      <vt:lpstr>附表1-2</vt:lpstr>
      <vt:lpstr>附表1-3</vt:lpstr>
      <vt:lpstr>附表1-4</vt:lpstr>
      <vt:lpstr>附表1-5</vt:lpstr>
      <vt:lpstr>附表1-6</vt:lpstr>
      <vt:lpstr>附表1-7</vt:lpstr>
      <vt:lpstr>附表1-8</vt:lpstr>
      <vt:lpstr>附表1-9</vt:lpstr>
      <vt:lpstr>附表1-10</vt:lpstr>
      <vt:lpstr>附表1-11</vt:lpstr>
      <vt:lpstr>附表1-12</vt:lpstr>
      <vt:lpstr>附表1-13</vt:lpstr>
      <vt:lpstr>附表1-14</vt:lpstr>
      <vt:lpstr>附表1-15</vt:lpstr>
      <vt:lpstr>附表1-16</vt:lpstr>
      <vt:lpstr>附表1-17</vt:lpstr>
      <vt:lpstr>附表1-18</vt:lpstr>
      <vt:lpstr>附表1-19</vt:lpstr>
      <vt:lpstr>附表1-20</vt:lpstr>
      <vt:lpstr>附表1-21</vt:lpstr>
      <vt:lpstr>附表1-22</vt:lpstr>
      <vt:lpstr>附表1-23</vt:lpstr>
      <vt:lpstr>附表1-24</vt:lpstr>
      <vt:lpstr>附表1-25</vt:lpstr>
      <vt:lpstr>附表1-26</vt:lpstr>
      <vt:lpstr>附表1-27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预算处/俞元鹉</dc:creator>
  <cp:lastModifiedBy>fecefer</cp:lastModifiedBy>
  <dcterms:created xsi:type="dcterms:W3CDTF">2008-01-10T09:59:00Z</dcterms:created>
  <cp:lastPrinted>2018-01-19T08:43:00Z</cp:lastPrinted>
  <dcterms:modified xsi:type="dcterms:W3CDTF">2024-10-24T02:00:51Z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0BAEDEA8FFE04FC8B700A1C237DF28E6_13</vt:lpwstr>
  </property>
</Properties>
</file>