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85" tabRatio="551"/>
  </bookViews>
  <sheets>
    <sheet name="概算表" sheetId="12" r:id="rId1"/>
  </sheets>
  <definedNames>
    <definedName name="_xlnm.Print_Titles" localSheetId="0">概算表!$1:$4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<sst xmlns="http://schemas.openxmlformats.org/spreadsheetml/2006/main" count="87" uniqueCount="59">
  <si>
    <t>附件：</t>
  </si>
  <si>
    <t>长汀县紧密型医共体建设项目概算汇总表</t>
  </si>
  <si>
    <t>序号</t>
  </si>
  <si>
    <t>项目费用名称</t>
  </si>
  <si>
    <t>技术经济指标</t>
  </si>
  <si>
    <t>概算费用
（万元）</t>
  </si>
  <si>
    <t>备注</t>
  </si>
  <si>
    <t>单位</t>
  </si>
  <si>
    <t>单价（元）</t>
  </si>
  <si>
    <t>一</t>
  </si>
  <si>
    <t>建筑安装工程费</t>
  </si>
  <si>
    <r>
      <rPr>
        <sz val="9"/>
        <rFont val="宋体"/>
        <charset val="134"/>
      </rPr>
      <t>m</t>
    </r>
    <r>
      <rPr>
        <vertAlign val="superscript"/>
        <sz val="9"/>
        <rFont val="宋体"/>
        <charset val="134"/>
      </rPr>
      <t>2</t>
    </r>
  </si>
  <si>
    <t>1</t>
  </si>
  <si>
    <t xml:space="preserve"> 资源共享中心
(共享中药房)</t>
  </si>
  <si>
    <t>2</t>
  </si>
  <si>
    <t>县级医院薄弱专科
（长汀县妇幼保健院）</t>
  </si>
  <si>
    <t>3</t>
  </si>
  <si>
    <t>乡镇卫生院服务功能专区</t>
  </si>
  <si>
    <t>⑴</t>
  </si>
  <si>
    <t>宣成卫生院中医药服务楼</t>
  </si>
  <si>
    <t>⑵</t>
  </si>
  <si>
    <t>南山卫生院中医药服务楼</t>
  </si>
  <si>
    <t>⑶</t>
  </si>
  <si>
    <t>三洲卫生院门诊综合楼</t>
  </si>
  <si>
    <t>⑷</t>
  </si>
  <si>
    <t>大同卫生院等其他业务用房</t>
  </si>
  <si>
    <t>二</t>
  </si>
  <si>
    <t>工程建设其他费用</t>
  </si>
  <si>
    <t>项</t>
  </si>
  <si>
    <t>前期工程咨询费</t>
  </si>
  <si>
    <t>建设单位管理费</t>
  </si>
  <si>
    <t>设计费</t>
  </si>
  <si>
    <t>4</t>
  </si>
  <si>
    <t>勘察费、测量费</t>
  </si>
  <si>
    <t>5</t>
  </si>
  <si>
    <t>工程建设监理费</t>
  </si>
  <si>
    <t>6</t>
  </si>
  <si>
    <t>施工图审査费</t>
  </si>
  <si>
    <t>7</t>
  </si>
  <si>
    <t>招标代理服务费</t>
  </si>
  <si>
    <t>8</t>
  </si>
  <si>
    <t>造价咨询费用</t>
  </si>
  <si>
    <t>9</t>
  </si>
  <si>
    <t>工程检测、监测费</t>
  </si>
  <si>
    <t>10</t>
  </si>
  <si>
    <t>工程支付担保费</t>
  </si>
  <si>
    <t>11</t>
  </si>
  <si>
    <t>城市基础设施配套费</t>
  </si>
  <si>
    <r>
      <rPr>
        <sz val="9"/>
        <rFont val="宋体"/>
        <charset val="134"/>
      </rPr>
      <t>m</t>
    </r>
    <r>
      <rPr>
        <sz val="9"/>
        <rFont val="方正书宋_GBK"/>
        <charset val="134"/>
      </rPr>
      <t>²</t>
    </r>
  </si>
  <si>
    <t>12</t>
  </si>
  <si>
    <t>有关规费</t>
  </si>
  <si>
    <t>三</t>
  </si>
  <si>
    <t>基本预备费</t>
  </si>
  <si>
    <t>四</t>
  </si>
  <si>
    <t>设备购置费</t>
  </si>
  <si>
    <t xml:space="preserve"> 资源共享中心</t>
  </si>
  <si>
    <t>县级医院薄弱专科</t>
  </si>
  <si>
    <t>五</t>
  </si>
  <si>
    <t>项目总投资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</si>
</sst>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8">
    <font>
      <sz val="11"/>
      <color theme="1"/>
      <name val="宋体"/>
      <charset val="134"/>
      <scheme val="minor"/>
    </font>
    <font>
      <sz val="9"/>
      <name val="宋体"/>
      <charset val="134"/>
    </font>
    <font>
      <b/>
      <sz val="8"/>
      <name val="宋体"/>
      <charset val="134"/>
    </font>
    <font>
      <b/>
      <sz val="12"/>
      <name val="宋体"/>
      <charset val="134"/>
    </font>
    <font>
      <b/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2"/>
      <name val="宋体"/>
      <charset val="134"/>
    </font>
    <font>
      <vertAlign val="superscript"/>
      <sz val="9"/>
      <name val="宋体"/>
      <charset val="134"/>
    </font>
    <font>
      <sz val="9"/>
      <name val="方正书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0" borderId="0"/>
    <xf numFmtId="0" fontId="25" fillId="0" borderId="0">
      <alignment vertical="center"/>
    </xf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</cellStyleXfs>
  <cellXfs count="31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49" fontId="2" fillId="0" borderId="0" xfId="0" applyNumberFormat="1" applyFont="1" applyFill="1" applyAlignment="1">
      <alignment horizontal="left" vertical="center"/>
    </xf>
    <xf numFmtId="176" fontId="2" fillId="0" borderId="0" xfId="0" applyNumberFormat="1" applyFont="1" applyFill="1" applyAlignment="1">
      <alignment horizontal="left" vertical="center"/>
    </xf>
    <xf numFmtId="176" fontId="2" fillId="0" borderId="0" xfId="0" applyNumberFormat="1" applyFont="1" applyFill="1" applyAlignment="1">
      <alignment horizontal="left" vertical="center" wrapText="1"/>
    </xf>
    <xf numFmtId="49" fontId="3" fillId="0" borderId="0" xfId="0" applyNumberFormat="1" applyFont="1" applyFill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/>
      <protection hidden="1"/>
    </xf>
    <xf numFmtId="49" fontId="4" fillId="0" borderId="1" xfId="0" applyNumberFormat="1" applyFont="1" applyFill="1" applyBorder="1" applyAlignment="1" applyProtection="1">
      <alignment horizontal="center" vertical="center" wrapText="1"/>
      <protection hidden="1"/>
    </xf>
    <xf numFmtId="49" fontId="4" fillId="0" borderId="2" xfId="0" applyNumberFormat="1" applyFont="1" applyFill="1" applyBorder="1" applyAlignment="1" applyProtection="1">
      <alignment horizontal="center" vertical="center"/>
      <protection hidden="1"/>
    </xf>
    <xf numFmtId="176" fontId="4" fillId="0" borderId="2" xfId="0" applyNumberFormat="1" applyFont="1" applyFill="1" applyBorder="1" applyAlignment="1" applyProtection="1">
      <alignment horizontal="center" vertical="center" wrapText="1"/>
      <protection hidden="1"/>
    </xf>
    <xf numFmtId="176" fontId="1" fillId="0" borderId="3" xfId="0" applyNumberFormat="1" applyFont="1" applyFill="1" applyBorder="1" applyAlignment="1" applyProtection="1">
      <alignment horizontal="center" vertical="center" wrapText="1"/>
      <protection hidden="1"/>
    </xf>
    <xf numFmtId="49" fontId="4" fillId="0" borderId="4" xfId="0" applyNumberFormat="1" applyFont="1" applyFill="1" applyBorder="1" applyAlignment="1" applyProtection="1">
      <alignment horizontal="center" vertical="center"/>
      <protection hidden="1"/>
    </xf>
    <xf numFmtId="49" fontId="4" fillId="0" borderId="4" xfId="0" applyNumberFormat="1" applyFont="1" applyFill="1" applyBorder="1" applyAlignment="1" applyProtection="1">
      <alignment horizontal="center" vertical="center" wrapText="1"/>
      <protection hidden="1"/>
    </xf>
    <xf numFmtId="176" fontId="1" fillId="0" borderId="5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2" xfId="0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 applyProtection="1">
      <alignment horizontal="center" vertical="center"/>
      <protection hidden="1"/>
    </xf>
    <xf numFmtId="2" fontId="4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/>
    </xf>
    <xf numFmtId="2" fontId="1" fillId="0" borderId="2" xfId="0" applyNumberFormat="1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 applyProtection="1">
      <alignment horizontal="center" vertical="center"/>
      <protection hidden="1"/>
    </xf>
    <xf numFmtId="177" fontId="1" fillId="0" borderId="0" xfId="0" applyNumberFormat="1" applyFont="1" applyFill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 wrapText="1"/>
    </xf>
    <xf numFmtId="176" fontId="1" fillId="0" borderId="2" xfId="0" applyNumberFormat="1" applyFont="1" applyFill="1" applyBorder="1" applyAlignment="1" applyProtection="1">
      <alignment horizontal="center" vertical="center" wrapText="1" shrinkToFit="1"/>
      <protection hidden="1"/>
    </xf>
    <xf numFmtId="10" fontId="1" fillId="0" borderId="2" xfId="0" applyNumberFormat="1" applyFont="1" applyFill="1" applyBorder="1" applyAlignment="1">
      <alignment horizontal="center" vertical="center" wrapText="1"/>
    </xf>
    <xf numFmtId="9" fontId="4" fillId="0" borderId="2" xfId="0" applyNumberFormat="1" applyFont="1" applyFill="1" applyBorder="1" applyAlignment="1">
      <alignment horizontal="center" vertical="center" wrapText="1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" xfId="49"/>
    <cellStyle name="常规_估算审核（初稿）1009" xfId="50"/>
    <cellStyle name="常规_工分计算方法_南山路截污概算审核汇总表" xfId="51"/>
    <cellStyle name="常规_ＢＲＴ厦禾路地面改造工程概算审核0428Tang" xfId="52"/>
    <cellStyle name="常规_二类费用(2012)" xfId="53"/>
    <cellStyle name="常规_工分计算方法" xfId="54"/>
    <cellStyle name="常规_Sheet1" xfId="55"/>
    <cellStyle name="常规_下潭尾纵一路预算概况" xfId="56"/>
    <cellStyle name="常规_二类费用(2012)_南山路截污概算审核汇总表" xfId="57"/>
    <cellStyle name="常规 2" xfId="58"/>
  </cellStyles>
  <tableStyles count="0" defaultTableStyle="TableStyleMedium2" defaultPivotStyle="PivotStyleLight16"/>
  <colors>
    <mruColors>
      <color rgb="00FFC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42"/>
  <sheetViews>
    <sheetView tabSelected="1" zoomScale="115" zoomScaleNormal="115" workbookViewId="0">
      <pane xSplit="4" ySplit="4" topLeftCell="E5" activePane="bottomRight" state="frozen"/>
      <selection/>
      <selection pane="topRight"/>
      <selection pane="bottomLeft"/>
      <selection pane="bottomRight" activeCell="B16" sqref="B16"/>
    </sheetView>
  </sheetViews>
  <sheetFormatPr defaultColWidth="9" defaultRowHeight="12" outlineLevelCol="7"/>
  <cols>
    <col min="1" max="1" width="5.95833333333333" style="1" customWidth="1"/>
    <col min="2" max="2" width="25.4333333333333" style="2" customWidth="1"/>
    <col min="3" max="3" width="5.96666666666667" style="3" customWidth="1"/>
    <col min="4" max="5" width="10.2083333333333" style="3" customWidth="1"/>
    <col min="6" max="6" width="12.7083333333333" style="3" customWidth="1"/>
    <col min="7" max="7" width="7.38333333333333" style="2" customWidth="1"/>
    <col min="8" max="8" width="9.625" style="3"/>
    <col min="9" max="16372" width="9" style="3"/>
    <col min="16373" max="16373" width="9" style="4"/>
    <col min="16374" max="16384" width="9" style="3"/>
  </cols>
  <sheetData>
    <row r="1" ht="20" customHeight="1" spans="1:8">
      <c r="A1" s="5" t="s">
        <v>0</v>
      </c>
      <c r="B1" s="6"/>
      <c r="C1" s="6"/>
      <c r="D1" s="6"/>
      <c r="E1" s="6"/>
      <c r="F1" s="6"/>
      <c r="G1" s="7"/>
    </row>
    <row r="2" ht="33" customHeight="1" spans="1:8">
      <c r="A2" s="8" t="s">
        <v>1</v>
      </c>
      <c r="B2" s="8"/>
      <c r="C2" s="8"/>
      <c r="D2" s="8"/>
      <c r="E2" s="8"/>
      <c r="F2" s="8"/>
      <c r="G2" s="8"/>
    </row>
    <row r="3" ht="16" customHeight="1" spans="1:8">
      <c r="A3" s="9" t="s">
        <v>2</v>
      </c>
      <c r="B3" s="10" t="s">
        <v>3</v>
      </c>
      <c r="C3" s="11" t="s">
        <v>4</v>
      </c>
      <c r="D3" s="11"/>
      <c r="E3" s="11"/>
      <c r="F3" s="12" t="s">
        <v>5</v>
      </c>
      <c r="G3" s="13" t="s">
        <v>6</v>
      </c>
    </row>
    <row r="4" ht="16" customHeight="1" spans="1:8">
      <c r="A4" s="14"/>
      <c r="B4" s="15"/>
      <c r="C4" s="11" t="s">
        <v>7</v>
      </c>
      <c r="D4" s="11" t="s">
        <v>7</v>
      </c>
      <c r="E4" s="11" t="s">
        <v>8</v>
      </c>
      <c r="F4" s="12"/>
      <c r="G4" s="16"/>
    </row>
    <row r="5" ht="22" customHeight="1" spans="1:8">
      <c r="A5" s="11" t="s">
        <v>9</v>
      </c>
      <c r="B5" s="12" t="s">
        <v>10</v>
      </c>
      <c r="C5" s="17" t="s">
        <v>11</v>
      </c>
      <c r="D5" s="18">
        <f>SUM(D6:D8)</f>
        <v>18405.87</v>
      </c>
      <c r="E5" s="18">
        <f t="shared" ref="E5:E8" si="0">F5/D5*10000</f>
        <v>1980.71903148289</v>
      </c>
      <c r="F5" s="19">
        <f>F6+F7+F8</f>
        <v>3645.6857</v>
      </c>
      <c r="G5" s="20"/>
    </row>
    <row r="6" ht="28" customHeight="1" spans="1:8">
      <c r="A6" s="21" t="s">
        <v>12</v>
      </c>
      <c r="B6" s="20" t="s">
        <v>13</v>
      </c>
      <c r="C6" s="17" t="s">
        <v>11</v>
      </c>
      <c r="D6" s="22">
        <v>400</v>
      </c>
      <c r="E6" s="23">
        <f t="shared" si="0"/>
        <v>746.4875</v>
      </c>
      <c r="F6" s="22">
        <v>29.8595</v>
      </c>
      <c r="G6" s="20"/>
    </row>
    <row r="7" ht="30" customHeight="1" spans="1:8">
      <c r="A7" s="21" t="s">
        <v>14</v>
      </c>
      <c r="B7" s="20" t="s">
        <v>15</v>
      </c>
      <c r="C7" s="17" t="s">
        <v>11</v>
      </c>
      <c r="D7" s="22">
        <v>577</v>
      </c>
      <c r="E7" s="23">
        <f t="shared" si="0"/>
        <v>748.275563258232</v>
      </c>
      <c r="F7" s="22">
        <v>43.1755</v>
      </c>
      <c r="G7" s="20"/>
    </row>
    <row r="8" ht="22" customHeight="1" spans="1:8">
      <c r="A8" s="21" t="s">
        <v>16</v>
      </c>
      <c r="B8" s="20" t="s">
        <v>17</v>
      </c>
      <c r="C8" s="17" t="s">
        <v>11</v>
      </c>
      <c r="D8" s="22">
        <f>SUM(D9:D12)</f>
        <v>17428.87</v>
      </c>
      <c r="E8" s="23">
        <f t="shared" si="0"/>
        <v>2049.84643295865</v>
      </c>
      <c r="F8" s="19">
        <f>F9+F10+F11+F12</f>
        <v>3572.6507</v>
      </c>
      <c r="G8" s="20"/>
    </row>
    <row r="9" ht="24" customHeight="1" spans="1:8">
      <c r="A9" s="21" t="s">
        <v>18</v>
      </c>
      <c r="B9" s="20" t="s">
        <v>19</v>
      </c>
      <c r="C9" s="17" t="s">
        <v>11</v>
      </c>
      <c r="D9" s="22">
        <v>1029.42</v>
      </c>
      <c r="E9" s="22"/>
      <c r="F9" s="22">
        <v>440.2768</v>
      </c>
      <c r="G9" s="20"/>
      <c r="H9" s="24"/>
    </row>
    <row r="10" ht="22" customHeight="1" spans="1:8">
      <c r="A10" s="21" t="s">
        <v>20</v>
      </c>
      <c r="B10" s="20" t="s">
        <v>21</v>
      </c>
      <c r="C10" s="17" t="s">
        <v>11</v>
      </c>
      <c r="D10" s="23">
        <v>1211.99</v>
      </c>
      <c r="E10" s="23"/>
      <c r="F10" s="22">
        <v>491.8002</v>
      </c>
      <c r="G10" s="20"/>
      <c r="H10" s="24"/>
    </row>
    <row r="11" ht="24" customHeight="1" spans="1:8">
      <c r="A11" s="21" t="s">
        <v>22</v>
      </c>
      <c r="B11" s="20" t="s">
        <v>23</v>
      </c>
      <c r="C11" s="17" t="s">
        <v>11</v>
      </c>
      <c r="D11" s="22">
        <v>4663.46</v>
      </c>
      <c r="E11" s="22"/>
      <c r="F11" s="22">
        <v>1858.6335</v>
      </c>
      <c r="G11" s="20"/>
      <c r="H11" s="24"/>
    </row>
    <row r="12" ht="27" customHeight="1" spans="1:8">
      <c r="A12" s="21" t="s">
        <v>24</v>
      </c>
      <c r="B12" s="20" t="s">
        <v>25</v>
      </c>
      <c r="C12" s="17" t="s">
        <v>11</v>
      </c>
      <c r="D12" s="23">
        <v>10524</v>
      </c>
      <c r="E12" s="23"/>
      <c r="F12" s="22">
        <v>781.9402</v>
      </c>
      <c r="G12" s="20"/>
      <c r="H12" s="24"/>
    </row>
    <row r="13" ht="21" customHeight="1" spans="1:8">
      <c r="A13" s="25" t="s">
        <v>26</v>
      </c>
      <c r="B13" s="26" t="s">
        <v>27</v>
      </c>
      <c r="C13" s="20" t="s">
        <v>28</v>
      </c>
      <c r="D13" s="18">
        <v>1</v>
      </c>
      <c r="E13" s="18"/>
      <c r="F13" s="19">
        <f>SUM(F14:F25)</f>
        <v>444.642873456</v>
      </c>
      <c r="G13" s="20"/>
    </row>
    <row r="14" ht="19" customHeight="1" spans="1:8">
      <c r="A14" s="21">
        <v>1</v>
      </c>
      <c r="B14" s="17" t="s">
        <v>29</v>
      </c>
      <c r="C14" s="20" t="s">
        <v>28</v>
      </c>
      <c r="D14" s="27">
        <v>1</v>
      </c>
      <c r="E14" s="27"/>
      <c r="F14" s="22">
        <v>19.6</v>
      </c>
      <c r="G14" s="20"/>
    </row>
    <row r="15" ht="19" customHeight="1" spans="1:8">
      <c r="A15" s="21" t="s">
        <v>14</v>
      </c>
      <c r="B15" s="17" t="s">
        <v>30</v>
      </c>
      <c r="C15" s="20" t="s">
        <v>28</v>
      </c>
      <c r="D15" s="27">
        <v>1</v>
      </c>
      <c r="E15" s="27"/>
      <c r="F15" s="22">
        <v>59.6852855</v>
      </c>
      <c r="G15" s="20"/>
    </row>
    <row r="16" ht="20" customHeight="1" spans="1:8">
      <c r="A16" s="21" t="s">
        <v>16</v>
      </c>
      <c r="B16" s="17" t="s">
        <v>31</v>
      </c>
      <c r="C16" s="20" t="s">
        <v>28</v>
      </c>
      <c r="D16" s="27">
        <v>1</v>
      </c>
      <c r="E16" s="27"/>
      <c r="F16" s="22">
        <v>123.2</v>
      </c>
      <c r="G16" s="20"/>
    </row>
    <row r="17" ht="21" customHeight="1" spans="1:7">
      <c r="A17" s="21" t="s">
        <v>32</v>
      </c>
      <c r="B17" s="17" t="s">
        <v>33</v>
      </c>
      <c r="C17" s="20" t="s">
        <v>28</v>
      </c>
      <c r="D17" s="27">
        <v>1</v>
      </c>
      <c r="E17" s="27"/>
      <c r="F17" s="22">
        <v>30.8</v>
      </c>
      <c r="G17" s="20"/>
    </row>
    <row r="18" ht="22" customHeight="1" spans="1:7">
      <c r="A18" s="21" t="s">
        <v>34</v>
      </c>
      <c r="B18" s="17" t="s">
        <v>35</v>
      </c>
      <c r="C18" s="20" t="s">
        <v>28</v>
      </c>
      <c r="D18" s="27">
        <v>1</v>
      </c>
      <c r="E18" s="27"/>
      <c r="F18" s="22">
        <v>73.508311756</v>
      </c>
      <c r="G18" s="20"/>
    </row>
    <row r="19" ht="22" customHeight="1" spans="1:7">
      <c r="A19" s="21" t="s">
        <v>36</v>
      </c>
      <c r="B19" s="20" t="s">
        <v>37</v>
      </c>
      <c r="C19" s="20" t="s">
        <v>28</v>
      </c>
      <c r="D19" s="27">
        <v>1</v>
      </c>
      <c r="E19" s="27"/>
      <c r="F19" s="22">
        <v>7.26</v>
      </c>
      <c r="G19" s="20"/>
    </row>
    <row r="20" ht="20" customHeight="1" spans="1:7">
      <c r="A20" s="21" t="s">
        <v>38</v>
      </c>
      <c r="B20" s="17" t="s">
        <v>39</v>
      </c>
      <c r="C20" s="20" t="s">
        <v>28</v>
      </c>
      <c r="D20" s="27">
        <v>1</v>
      </c>
      <c r="E20" s="27"/>
      <c r="F20" s="22">
        <v>18.39</v>
      </c>
      <c r="G20" s="20"/>
    </row>
    <row r="21" ht="20" customHeight="1" spans="1:7">
      <c r="A21" s="21" t="s">
        <v>40</v>
      </c>
      <c r="B21" s="20" t="s">
        <v>41</v>
      </c>
      <c r="C21" s="20" t="s">
        <v>28</v>
      </c>
      <c r="D21" s="27">
        <v>1</v>
      </c>
      <c r="E21" s="27"/>
      <c r="F21" s="22">
        <v>15.91</v>
      </c>
      <c r="G21" s="20"/>
    </row>
    <row r="22" ht="20" customHeight="1" spans="1:7">
      <c r="A22" s="21" t="s">
        <v>42</v>
      </c>
      <c r="B22" s="17" t="s">
        <v>43</v>
      </c>
      <c r="C22" s="20" t="s">
        <v>28</v>
      </c>
      <c r="D22" s="27">
        <v>1</v>
      </c>
      <c r="E22" s="27"/>
      <c r="F22" s="22">
        <f>F5*1%+(D12+D7+D6)*5/10000</f>
        <v>42.207357</v>
      </c>
      <c r="G22" s="20"/>
    </row>
    <row r="23" ht="18" customHeight="1" spans="1:7">
      <c r="A23" s="21" t="s">
        <v>44</v>
      </c>
      <c r="B23" s="17" t="s">
        <v>45</v>
      </c>
      <c r="C23" s="20" t="s">
        <v>28</v>
      </c>
      <c r="D23" s="27">
        <v>1</v>
      </c>
      <c r="E23" s="27"/>
      <c r="F23" s="22">
        <v>10.9370571</v>
      </c>
      <c r="G23" s="20"/>
    </row>
    <row r="24" ht="22" customHeight="1" spans="1:7">
      <c r="A24" s="21" t="s">
        <v>46</v>
      </c>
      <c r="B24" s="20" t="s">
        <v>47</v>
      </c>
      <c r="C24" s="20" t="s">
        <v>48</v>
      </c>
      <c r="D24" s="27">
        <f>D5</f>
        <v>18405.87</v>
      </c>
      <c r="E24" s="27"/>
      <c r="F24" s="22">
        <v>32.207805</v>
      </c>
      <c r="G24" s="20"/>
    </row>
    <row r="25" ht="19" customHeight="1" spans="1:7">
      <c r="A25" s="21" t="s">
        <v>49</v>
      </c>
      <c r="B25" s="17" t="s">
        <v>50</v>
      </c>
      <c r="C25" s="20" t="s">
        <v>28</v>
      </c>
      <c r="D25" s="28">
        <v>1</v>
      </c>
      <c r="E25" s="28"/>
      <c r="F25" s="22">
        <v>10.9370571</v>
      </c>
      <c r="G25" s="29"/>
    </row>
    <row r="26" ht="21" customHeight="1" spans="1:7">
      <c r="A26" s="25" t="s">
        <v>51</v>
      </c>
      <c r="B26" s="26" t="s">
        <v>52</v>
      </c>
      <c r="C26" s="20" t="s">
        <v>28</v>
      </c>
      <c r="D26" s="23">
        <v>1</v>
      </c>
      <c r="E26" s="23"/>
      <c r="F26" s="19">
        <f>(F5+F13)*5%</f>
        <v>204.5164286728</v>
      </c>
      <c r="G26" s="30"/>
    </row>
    <row r="27" ht="19" customHeight="1" spans="1:7">
      <c r="A27" s="25" t="s">
        <v>53</v>
      </c>
      <c r="B27" s="26" t="s">
        <v>54</v>
      </c>
      <c r="C27" s="20" t="s">
        <v>28</v>
      </c>
      <c r="D27" s="23">
        <v>1</v>
      </c>
      <c r="E27" s="23"/>
      <c r="F27" s="19">
        <f>SUM(F28:F29)</f>
        <v>2861.76</v>
      </c>
      <c r="G27" s="20"/>
    </row>
    <row r="28" ht="18" customHeight="1" spans="1:7">
      <c r="A28" s="21" t="s">
        <v>12</v>
      </c>
      <c r="B28" s="20" t="s">
        <v>55</v>
      </c>
      <c r="C28" s="20" t="s">
        <v>28</v>
      </c>
      <c r="D28" s="23">
        <v>1</v>
      </c>
      <c r="E28" s="23"/>
      <c r="F28" s="22">
        <v>1012.56</v>
      </c>
      <c r="G28" s="20"/>
    </row>
    <row r="29" ht="19" customHeight="1" spans="1:7">
      <c r="A29" s="21" t="s">
        <v>14</v>
      </c>
      <c r="B29" s="20" t="s">
        <v>56</v>
      </c>
      <c r="C29" s="20" t="s">
        <v>28</v>
      </c>
      <c r="D29" s="23">
        <v>1</v>
      </c>
      <c r="E29" s="23"/>
      <c r="F29" s="22">
        <v>1849.2</v>
      </c>
      <c r="G29" s="20"/>
    </row>
    <row r="30" ht="24" customHeight="1" spans="1:7">
      <c r="A30" s="25" t="s">
        <v>57</v>
      </c>
      <c r="B30" s="26" t="s">
        <v>58</v>
      </c>
      <c r="C30" s="17" t="s">
        <v>11</v>
      </c>
      <c r="D30" s="18">
        <f>D5</f>
        <v>18405.87</v>
      </c>
      <c r="E30" s="18"/>
      <c r="F30" s="19">
        <f>F5+F13+F26+F27</f>
        <v>7156.6050021288</v>
      </c>
      <c r="G30" s="20"/>
    </row>
    <row r="34" spans="1:2">
      <c r="A34" s="4"/>
      <c r="B34" s="4"/>
    </row>
    <row r="35" spans="1:2">
      <c r="A35" s="4"/>
      <c r="B35" s="4"/>
    </row>
    <row r="36" spans="1:2">
      <c r="A36" s="4"/>
      <c r="B36" s="4"/>
    </row>
    <row r="37" spans="1:2">
      <c r="A37" s="4"/>
      <c r="B37" s="4"/>
    </row>
    <row r="38" spans="1:2">
      <c r="A38" s="4"/>
      <c r="B38" s="4"/>
    </row>
    <row r="39" spans="1:2">
      <c r="A39" s="4"/>
      <c r="B39" s="4"/>
    </row>
    <row r="40" spans="1:2">
      <c r="A40" s="4"/>
      <c r="B40" s="4"/>
    </row>
    <row r="41" spans="1:2">
      <c r="A41" s="4"/>
      <c r="B41" s="4"/>
    </row>
    <row r="42" spans="1:2">
      <c r="A42" s="4"/>
      <c r="B42" s="4"/>
    </row>
  </sheetData>
  <mergeCells count="7">
    <mergeCell ref="A1:G1"/>
    <mergeCell ref="A2:G2"/>
    <mergeCell ref="C3:E3"/>
    <mergeCell ref="A3:A4"/>
    <mergeCell ref="B3:B4"/>
    <mergeCell ref="F3:F4"/>
    <mergeCell ref="G3:G4"/>
  </mergeCells>
  <pageMargins left="0.751388888888889" right="0.751388888888889" top="0.550694444444444" bottom="0.550694444444444" header="0.5" footer="0.5"/>
  <pageSetup paperSize="9" scale="105" orientation="portrait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' 1 . 0 '   s t a n d a l o n e = ' y e s ' ? > 
 < c o m m e n t s   x m l n s = " h t t p s : / / w e b . w p s . c n / e t / 2 0 1 8 / m a i n "   x m l n s : s = " h t t p : / / s c h e m a s . o p e n x m l f o r m a t s . o r g / s p r e a d s h e e t m l / 2 0 0 6 / m a i n " > 
   < c o m m e n t L i s t   x m l n s = " h t t p s : / / w e b . w p s . c n / e t / 2 0 1 8 / m a i n "   s h e e t S t i d = " 1 3 " > 
     < c o m m e n t   x m l n s = " h t t p s : / / w e b . w p s . c n / e t / 2 0 1 8 / m a i n "   s : r e f = " F 2 2 "   x m l n s : s = " h t t p : / / s c h e m a s . o p e n x m l f o r m a t s . o r g / s p r e a d s h e e t m l / 2 0 0 6 / m a i n "   r g b C l r = " 5 C C 9 8 0 " / > 
     < c o m m e n t   x m l n s = " h t t p s : / / w e b . w p s . c n / e t / 2 0 1 8 / m a i n "   s : r e f = " F 2 4 "   x m l n s : s = " h t t p : / / s c h e m a s . o p e n x m l f o r m a t s . o r g / s p r e a d s h e e t m l / 2 0 0 6 / m a i n "   r g b C l r = " 5 C C 9 8 0 " / > 
   < / c o m m e n t L i s t > 
 < / c o m m e n t s > 
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概算表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</dc:creator>
  <cp:lastModifiedBy>lyadmin</cp:lastModifiedBy>
  <dcterms:created xsi:type="dcterms:W3CDTF">2019-09-12T05:01:00Z</dcterms:created>
  <cp:lastPrinted>2020-03-31T23:02:00Z</cp:lastPrinted>
  <dcterms:modified xsi:type="dcterms:W3CDTF">2026-08-28T18:57:39Z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2052-12.1.2.24720</vt:lpwstr>
  </property>
  <property fmtid="{D5CDD505-2E9C-101B-9397-08002B2CF9AE}" pid="3" name="ICV">
    <vt:lpwstr>F51C30D419AC4781A3C5FB82D27CE4AE</vt:lpwstr>
  </property>
  <property fmtid="{D5CDD505-2E9C-101B-9397-08002B2CF9AE}" pid="4" name="commondata">
    <vt:lpwstr>eyJoZGlkIjoiYmFmODQxZmVlYjZmNGVkMWI3NmY0MTZkNGMxMTY5ODEifQ==</vt:lpwstr>
  </property>
  <property fmtid="{D5CDD505-2E9C-101B-9397-08002B2CF9AE}" pid="5" name="CalculationRule">
    <vt:i4>0</vt:i4>
  </property>
</Properties>
</file>